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ecatik group\شتابدهنده مرکاتک\استارت آپ ها\02 Valuation methods\"/>
    </mc:Choice>
  </mc:AlternateContent>
  <bookViews>
    <workbookView xWindow="0" yWindow="0" windowWidth="23040" windowHeight="9384" activeTab="1"/>
  </bookViews>
  <sheets>
    <sheet name="Sajjad Khazaei" sheetId="7" r:id="rId1"/>
    <sheet name="Description" sheetId="1" r:id="rId2"/>
    <sheet name="Calculation" sheetId="2" r:id="rId3"/>
    <sheet name="Questionnaire پرسشنامه" sheetId="3" r:id="rId4"/>
    <sheet name="راهنما " sheetId="4" r:id="rId5"/>
    <sheet name="ارزشگذاری" sheetId="6" r:id="rId6"/>
  </sheets>
  <calcPr calcId="152511"/>
</workbook>
</file>

<file path=xl/calcChain.xml><?xml version="1.0" encoding="utf-8"?>
<calcChain xmlns="http://schemas.openxmlformats.org/spreadsheetml/2006/main">
  <c r="G14" i="2" l="1"/>
  <c r="E14" i="2"/>
  <c r="I15" i="6"/>
  <c r="G15" i="6"/>
  <c r="E8" i="6"/>
  <c r="E9" i="6"/>
  <c r="E15" i="6" l="1"/>
  <c r="C38" i="4" l="1"/>
  <c r="D38" i="4"/>
  <c r="E38" i="4"/>
  <c r="C40" i="4"/>
  <c r="D40" i="4"/>
  <c r="E40" i="4"/>
  <c r="F40" i="4"/>
  <c r="F38" i="4"/>
  <c r="D29" i="4" l="1"/>
  <c r="D28" i="4"/>
  <c r="D27" i="4"/>
  <c r="E12" i="6"/>
  <c r="E10" i="6"/>
  <c r="D26" i="4"/>
  <c r="E11" i="6"/>
  <c r="D30" i="4"/>
  <c r="E11" i="2"/>
  <c r="B37" i="3"/>
  <c r="E36" i="3"/>
  <c r="E35" i="3"/>
  <c r="B33" i="3"/>
  <c r="E10" i="2" l="1"/>
  <c r="E9" i="2"/>
  <c r="E26" i="3"/>
  <c r="E27" i="3"/>
  <c r="E28" i="3"/>
  <c r="E29" i="3"/>
  <c r="E30" i="3"/>
  <c r="E31" i="3"/>
  <c r="E32" i="3"/>
  <c r="B24" i="3" l="1"/>
  <c r="B21" i="3" l="1"/>
  <c r="E8" i="2" s="1"/>
  <c r="E23" i="3"/>
  <c r="E6" i="3"/>
  <c r="B1" i="3"/>
  <c r="E19" i="3"/>
  <c r="E16" i="3"/>
  <c r="E18" i="3"/>
  <c r="E20" i="3"/>
  <c r="E8" i="3" l="1"/>
  <c r="E4" i="3"/>
  <c r="E5" i="3"/>
  <c r="E9" i="3"/>
  <c r="E10" i="3"/>
  <c r="E11" i="3"/>
  <c r="E12" i="3"/>
  <c r="E13" i="3"/>
  <c r="E15" i="3"/>
  <c r="E3" i="3"/>
  <c r="D26" i="1" l="1"/>
  <c r="D27" i="1"/>
  <c r="D28" i="1"/>
  <c r="D29" i="1"/>
  <c r="D30" i="1"/>
  <c r="E40" i="3" l="1"/>
  <c r="E39" i="3"/>
  <c r="E38" i="3"/>
  <c r="E37" i="3"/>
  <c r="E34" i="3"/>
  <c r="E33" i="3"/>
  <c r="E25" i="3"/>
  <c r="E24" i="3"/>
  <c r="E22" i="3"/>
  <c r="E21" i="3"/>
  <c r="E7" i="2" l="1"/>
  <c r="E1" i="3"/>
  <c r="D201" i="2"/>
  <c r="E201" i="2"/>
  <c r="D202" i="2"/>
  <c r="E202" i="2"/>
  <c r="D203" i="2"/>
  <c r="E203" i="2"/>
  <c r="D204" i="2"/>
  <c r="E204" i="2"/>
  <c r="E200" i="2"/>
  <c r="D200" i="2"/>
  <c r="D199" i="2"/>
  <c r="E199" i="2"/>
  <c r="C199" i="2"/>
  <c r="C201" i="2"/>
  <c r="C202" i="2"/>
  <c r="C203" i="2"/>
  <c r="C204" i="2"/>
  <c r="B201" i="2"/>
  <c r="B202" i="2"/>
  <c r="B203" i="2"/>
  <c r="B204" i="2"/>
  <c r="B200" i="2"/>
  <c r="I14" i="2"/>
  <c r="C200" i="2" l="1"/>
</calcChain>
</file>

<file path=xl/comments1.xml><?xml version="1.0" encoding="utf-8"?>
<comments xmlns="http://schemas.openxmlformats.org/spreadsheetml/2006/main">
  <authors>
    <author>D!akov RePack</author>
  </authors>
  <commentList>
    <comment ref="A1" authorId="0" shapeId="0">
      <text>
        <r>
          <rPr>
            <b/>
            <sz val="9"/>
            <color indexed="81"/>
            <rFont val="Tahoma"/>
            <family val="2"/>
          </rPr>
          <t>A business idea, however good, would not be considered further for an investment round if it does not fit the Investment Thesis framework.</t>
        </r>
        <r>
          <rPr>
            <sz val="9"/>
            <color indexed="81"/>
            <rFont val="Tahoma"/>
            <family val="2"/>
          </rPr>
          <t xml:space="preserve">
</t>
        </r>
      </text>
    </comment>
    <comment ref="F1" authorId="0" shapeId="0">
      <text>
        <r>
          <rPr>
            <b/>
            <sz val="9"/>
            <color indexed="81"/>
            <rFont val="Tahoma"/>
            <family val="2"/>
          </rPr>
          <t>یک ایده تجاری، هر چند هم خوب باشد، اگر با چارچوب ذهنی سرمایه گذار مطابقت نداشته باشد، برای  سرمایه گذاری مورد توجه قرار نمی گیرد.</t>
        </r>
        <r>
          <rPr>
            <sz val="9"/>
            <color indexed="81"/>
            <rFont val="Tahoma"/>
            <family val="2"/>
          </rPr>
          <t xml:space="preserve">
</t>
        </r>
      </text>
    </comment>
    <comment ref="A2" authorId="0" shapeId="0">
      <text>
        <r>
          <rPr>
            <b/>
            <sz val="9"/>
            <color indexed="81"/>
            <rFont val="Tahoma"/>
            <family val="2"/>
          </rPr>
          <t xml:space="preserve">
The investment thesis outlines the specific criteria that the investor is using to make investment decisions and the expected outcome or return. It takes into consideration the investor’s risk tolerance, investment goals, and market condi-tions. The investment thesis is based on extensive research and analysis of various factors such as market trends, company financials, and industry dynamics.</t>
        </r>
        <r>
          <rPr>
            <sz val="9"/>
            <color indexed="81"/>
            <rFont val="Tahoma"/>
            <family val="2"/>
          </rPr>
          <t xml:space="preserve">
</t>
        </r>
      </text>
    </comment>
    <comment ref="F2" authorId="0" shapeId="0">
      <text>
        <r>
          <rPr>
            <b/>
            <sz val="9"/>
            <color indexed="81"/>
            <rFont val="Tahoma"/>
            <family val="2"/>
          </rPr>
          <t>چارچوب سرمایه گذاری، معیارهای خاصی را که سرمایه گذار برای تصمیم گیری های سرمایه گذاری خود استفاده می کند و نتیجه یا بازده مورد انتظار را مشخص می کند. این چارچوب سرمایه گذاری، تحمل ریسک سرمایه گذار، اهداف سرمایه گذاری و شرایط بازار را در نظر می گیرد. چارچوب سرمایه گذاری بر اساس تحقیقات و تجزیه و تحلیل گسترده عوامل مختلفی مانند روند بازار، وضعیت مالی شرکت ها و پویایی صنعت استوار است."</t>
        </r>
        <r>
          <rPr>
            <sz val="9"/>
            <color indexed="81"/>
            <rFont val="Tahoma"/>
            <family val="2"/>
          </rPr>
          <t xml:space="preserve">
</t>
        </r>
      </text>
    </comment>
    <comment ref="A5" authorId="0" shapeId="0">
      <text>
        <r>
          <rPr>
            <b/>
            <sz val="9"/>
            <color indexed="81"/>
            <rFont val="Tahoma"/>
            <family val="2"/>
          </rPr>
          <t>In the context of business and finance, "industry dynamics" refers to the ongoing changes and forces that shape the competitive landscape of a particular industry. These can include:
Technological advancements: New technologies can disrupt existing industries and create new opportunities.
Economic conditions: Changes in interest rates, inflation, and consumer spending can significantly impact industry performance.
Competitive pressures: Factors such as market share competition, pricing wars, and entry of new competitors.
Regulatory changes: Government regulations can impact industry operations, costs, and profitability.
Consumer behavior: Shifts in consumer preferences, demographics, and purchasing power can influence demand for industry products or services.
Social and cultural trends: Changing social values and cultural norms can also impact consumer behavior and industry trends.</t>
        </r>
        <r>
          <rPr>
            <sz val="9"/>
            <color indexed="81"/>
            <rFont val="Tahoma"/>
            <family val="2"/>
          </rPr>
          <t xml:space="preserve">
</t>
        </r>
      </text>
    </comment>
    <comment ref="A7" authorId="0" shapeId="0">
      <text>
        <r>
          <rPr>
            <b/>
            <sz val="9"/>
            <color indexed="81"/>
            <rFont val="Tahoma"/>
            <family val="2"/>
          </rPr>
          <t>The problem statement is basically definition of the setting and environment for the subject company that allows it to grow rapidly. Problems not being solved rapidly or at scale may still be good businesses but are generally not considered good investments by VCs.</t>
        </r>
        <r>
          <rPr>
            <sz val="9"/>
            <color indexed="81"/>
            <rFont val="Tahoma"/>
            <family val="2"/>
          </rPr>
          <t xml:space="preserve">
</t>
        </r>
      </text>
    </comment>
    <comment ref="A8" authorId="0" shapeId="0">
      <text>
        <r>
          <rPr>
            <b/>
            <sz val="9"/>
            <color indexed="81"/>
            <rFont val="Tahoma"/>
            <family val="2"/>
          </rPr>
          <t>Good problems are popular problems to solve.Large number of people experience the problem.</t>
        </r>
        <r>
          <rPr>
            <sz val="9"/>
            <color indexed="81"/>
            <rFont val="Tahoma"/>
            <family val="2"/>
          </rPr>
          <t xml:space="preserve">
</t>
        </r>
      </text>
    </comment>
    <comment ref="A9" authorId="0" shapeId="0">
      <text>
        <r>
          <rPr>
            <b/>
            <sz val="9"/>
            <color indexed="81"/>
            <rFont val="Tahoma"/>
            <family val="2"/>
          </rPr>
          <t>Problems that have a growing rate are considered good to be solved.</t>
        </r>
        <r>
          <rPr>
            <sz val="9"/>
            <color indexed="81"/>
            <rFont val="Tahoma"/>
            <family val="2"/>
          </rPr>
          <t xml:space="preserve">
</t>
        </r>
      </text>
    </comment>
    <comment ref="A10" authorId="0" shapeId="0">
      <text>
        <r>
          <rPr>
            <b/>
            <sz val="9"/>
            <color indexed="81"/>
            <rFont val="Tahoma"/>
            <family val="2"/>
          </rPr>
          <t xml:space="preserve">Problems that require an immediate solution are good problems to address with a solution. </t>
        </r>
      </text>
    </comment>
    <comment ref="A11" authorId="0" shapeId="0">
      <text>
        <r>
          <rPr>
            <b/>
            <sz val="9"/>
            <color indexed="81"/>
            <rFont val="Tahoma"/>
            <family val="2"/>
          </rPr>
          <t>Problems that are expensive if not resolved are good to be solved. It increases the size of the Total Addressable Market (TAM) and creates the opportunity to charge a lot of money from people to solve the problem.</t>
        </r>
        <r>
          <rPr>
            <sz val="9"/>
            <color indexed="81"/>
            <rFont val="Tahoma"/>
            <family val="2"/>
          </rPr>
          <t xml:space="preserve">
</t>
        </r>
      </text>
    </comment>
    <comment ref="A13" authorId="0" shapeId="0">
      <text>
        <r>
          <rPr>
            <b/>
            <sz val="9"/>
            <color indexed="81"/>
            <rFont val="Tahoma"/>
            <family val="2"/>
          </rPr>
          <t>The business has the potential to create recurring and predictable sources of revenue while gradually building a model to recover customer acquisition costs and increase profit margins.</t>
        </r>
        <r>
          <rPr>
            <sz val="9"/>
            <color indexed="81"/>
            <rFont val="Tahoma"/>
            <family val="2"/>
          </rPr>
          <t xml:space="preserve">
</t>
        </r>
      </text>
    </comment>
    <comment ref="A16" authorId="0" shapeId="0">
      <text>
        <r>
          <rPr>
            <b/>
            <sz val="9"/>
            <color indexed="81"/>
            <rFont val="Tahoma"/>
            <family val="2"/>
          </rPr>
          <t>In the context of business and technology, "one to many" models describe systems where a single entity (like a server, a platform, or a piece of software) can interact with or serve multiple other entities simultaneously.</t>
        </r>
        <r>
          <rPr>
            <sz val="9"/>
            <color indexed="81"/>
            <rFont val="Tahoma"/>
            <family val="2"/>
          </rPr>
          <t xml:space="preserve">
</t>
        </r>
      </text>
    </comment>
    <comment ref="A17" authorId="0" shapeId="0">
      <text>
        <r>
          <rPr>
            <b/>
            <sz val="9"/>
            <color indexed="81"/>
            <rFont val="Tahoma"/>
            <family val="2"/>
          </rPr>
          <t>• Why would this business going to be the fastest one to grow?
• Do they have an customer acquisition strategy that is at a scale, free or relatively cheap? Do they have to pay enormous amounts to acquire customers all the time?
• Do they have unfair advantages that would make them a monopoly in the space that they operate?
• Can they grow on network effects and ‘one to many’ method?</t>
        </r>
        <r>
          <rPr>
            <sz val="9"/>
            <color indexed="81"/>
            <rFont val="Tahoma"/>
            <family val="2"/>
          </rPr>
          <t xml:space="preserve">
</t>
        </r>
      </text>
    </comment>
    <comment ref="A24" authorId="0" shapeId="0">
      <text>
        <r>
          <rPr>
            <b/>
            <sz val="9"/>
            <color indexed="81"/>
            <rFont val="Tahoma"/>
            <family val="2"/>
          </rPr>
          <t>VC firms assess the team’s experience, skills, and ability to execute their plans, as well as their track record and unique advantages. The management team’s leadership structure and ability to drive success and growth are also important factors.</t>
        </r>
        <r>
          <rPr>
            <sz val="9"/>
            <color indexed="81"/>
            <rFont val="Tahoma"/>
            <family val="2"/>
          </rPr>
          <t xml:space="preserve">
</t>
        </r>
      </text>
    </comment>
    <comment ref="A25" authorId="0" shapeId="0">
      <text>
        <r>
          <rPr>
            <b/>
            <sz val="9"/>
            <color indexed="81"/>
            <rFont val="Tahoma"/>
            <family val="2"/>
          </rPr>
          <t>Founder’s Domain and Track Record—The background and accomplishments of the founder in their respective field can greatly influence the potential of the startup. Previously successful founders are most likely to succeed in the venture than those founders who are starting up for the first time.</t>
        </r>
        <r>
          <rPr>
            <sz val="9"/>
            <color indexed="81"/>
            <rFont val="Tahoma"/>
            <family val="2"/>
          </rPr>
          <t xml:space="preserve">
</t>
        </r>
      </text>
    </comment>
    <comment ref="A27" authorId="0" shapeId="0">
      <text>
        <r>
          <rPr>
            <b/>
            <sz val="9"/>
            <color indexed="81"/>
            <rFont val="Tahoma"/>
            <family val="2"/>
          </rPr>
          <t>Founder Advantage—If the founder is a product engineer at Google or Microsoft, it does not really establish a founder advantage. This is because there are hundred other product engineers at Google or Microsoft. However if the founder has developed, say a niche patent in battery manufacturing process or had earlier built a successful startup that scaled very well, the same would be considered a founder advantage. Founder advantage is rare to have and such startups deserve higher valuations.</t>
        </r>
        <r>
          <rPr>
            <sz val="9"/>
            <color indexed="81"/>
            <rFont val="Tahoma"/>
            <family val="2"/>
          </rPr>
          <t xml:space="preserve">
</t>
        </r>
      </text>
    </comment>
    <comment ref="A28" authorId="0" shapeId="0">
      <text>
        <r>
          <rPr>
            <b/>
            <sz val="9"/>
            <color indexed="81"/>
            <rFont val="Tahoma"/>
            <family val="2"/>
          </rPr>
          <t>Clarity of Thought—Intellectual prowess is nowhere near as valuable as clarity of thought—the ability to take in disparate ideas, process them and process challenging questions. It takes extra effort and time to be crisp and concise in communicating the business model, strategy, and goals. Such founders effec-tively manage their teams, co-founders, and investors all alike.</t>
        </r>
        <r>
          <rPr>
            <sz val="9"/>
            <color indexed="81"/>
            <rFont val="Tahoma"/>
            <family val="2"/>
          </rPr>
          <t xml:space="preserve">
</t>
        </r>
      </text>
    </comment>
    <comment ref="A29" authorId="0" shapeId="0">
      <text>
        <r>
          <rPr>
            <b/>
            <sz val="9"/>
            <color indexed="81"/>
            <rFont val="Tahoma"/>
            <family val="2"/>
          </rPr>
          <t>Intellectual Integrity—Founders who are introspective, understand their strengths and weaknesses very clearly. Founders who are self-aware tend to avoid mistakes, which are costly, in early-stage startups and instead seek for help in areas where they lack either from their co-founders or from the investor’s team.</t>
        </r>
        <r>
          <rPr>
            <sz val="9"/>
            <color indexed="81"/>
            <rFont val="Tahoma"/>
            <family val="2"/>
          </rPr>
          <t xml:space="preserve">
</t>
        </r>
      </text>
    </comment>
    <comment ref="A30" authorId="0" shapeId="0">
      <text>
        <r>
          <rPr>
            <b/>
            <sz val="9"/>
            <color indexed="81"/>
            <rFont val="Tahoma"/>
            <family val="2"/>
          </rPr>
          <t>Solo Founder vs. Co-Founders—Startup success rates have been closely linked with whether the company is run by a solo founder or a team of founders. Investors prefer co-founded startups for many reasons including better produc-tivity because of leaders handling different priorities and moral support for one another. Founders who have worked together earlier or have known each other from a long time also stick together for longer periods of time.Solo Founder vs. Co-Founders—Startup success rates have been closely linked with whether the company is run by a solo founder or a team of founders. Investors prefer co-founded startups for many reasons including better produc-tivity because of leaders handling different priorities and moral support for one another. Founders who have worked together earlier or have known each other from a long time also stick together for longer periods of time.</t>
        </r>
        <r>
          <rPr>
            <sz val="9"/>
            <color indexed="81"/>
            <rFont val="Tahoma"/>
            <family val="2"/>
          </rPr>
          <t xml:space="preserve">
</t>
        </r>
      </text>
    </comment>
    <comment ref="A31" authorId="0" shapeId="0">
      <text>
        <r>
          <rPr>
            <b/>
            <sz val="9"/>
            <color indexed="81"/>
            <rFont val="Tahoma"/>
            <family val="2"/>
          </rPr>
          <t>No Other Commitments—Founders who prioritize the success of their startup above other commitments are more likely to succeed than founders who run their startup on a part-time basis while running other startups or being in employment.</t>
        </r>
        <r>
          <rPr>
            <sz val="9"/>
            <color indexed="81"/>
            <rFont val="Tahoma"/>
            <family val="2"/>
          </rPr>
          <t xml:space="preserve">
</t>
        </r>
      </text>
    </comment>
    <comment ref="A32" authorId="0" shapeId="0">
      <text>
        <r>
          <rPr>
            <b/>
            <sz val="9"/>
            <color indexed="81"/>
            <rFont val="Tahoma"/>
            <family val="2"/>
          </rPr>
          <t>Clarity on Leadership—Founders who have clarity on who the CEO or face of the company is, would work well together as there is minimal room for disputes as each of the co-founders are happy with their roles.</t>
        </r>
        <r>
          <rPr>
            <sz val="9"/>
            <color indexed="81"/>
            <rFont val="Tahoma"/>
            <family val="2"/>
          </rPr>
          <t xml:space="preserve">
</t>
        </r>
      </text>
    </comment>
    <comment ref="A33" authorId="0" shapeId="0">
      <text>
        <r>
          <rPr>
            <b/>
            <sz val="9"/>
            <color indexed="81"/>
            <rFont val="Tahoma"/>
            <family val="2"/>
          </rPr>
          <t>Strategic Relationships can play a significant role in reducing market risk in early-stage startups. A company may enter into strategic alliances to expand into new markets, improve its product line or develop edge over a competitor. The arrange-ment allows two businesses to work towards a common goal that will benefit both</t>
        </r>
        <r>
          <rPr>
            <sz val="9"/>
            <color indexed="81"/>
            <rFont val="Tahoma"/>
            <family val="2"/>
          </rPr>
          <t xml:space="preserve">
</t>
        </r>
      </text>
    </comment>
    <comment ref="A37" authorId="0" shapeId="0">
      <text>
        <r>
          <rPr>
            <b/>
            <sz val="9"/>
            <color indexed="81"/>
            <rFont val="Tahoma"/>
            <family val="2"/>
          </rPr>
          <t>A product rollout is a critical milestone for startups as it marks transition from development to market launch.
It involves careful planning and execution to ensure that the product meets the needs and preferences of the target audience. Early-stage startups must pay close attention to market demand, competition, and pricing strategies to optimize their chances of success. Additionally, startups need to adopt an agile approach to rollout, where they can adapt and refine the product based on feedback from early customers. Overall, a well-executed product rollout can have a significant impact on the long-term success and growth of a startup.</t>
        </r>
        <r>
          <rPr>
            <sz val="9"/>
            <color indexed="81"/>
            <rFont val="Tahoma"/>
            <family val="2"/>
          </rPr>
          <t xml:space="preserve">
</t>
        </r>
      </text>
    </comment>
  </commentList>
</comments>
</file>

<file path=xl/sharedStrings.xml><?xml version="1.0" encoding="utf-8"?>
<sst xmlns="http://schemas.openxmlformats.org/spreadsheetml/2006/main" count="175" uniqueCount="145">
  <si>
    <t>Berkus Method</t>
  </si>
  <si>
    <t>Compare your target companies using the following factors:</t>
  </si>
  <si>
    <t>Company A</t>
  </si>
  <si>
    <t>Company B</t>
  </si>
  <si>
    <t>Company C</t>
  </si>
  <si>
    <t>Value Driver</t>
  </si>
  <si>
    <t>Add to Pre-money Valuation</t>
  </si>
  <si>
    <t>Assigned Value</t>
  </si>
  <si>
    <t>Sound Idea</t>
  </si>
  <si>
    <t>$0 - $500,000</t>
  </si>
  <si>
    <t>Prototype</t>
  </si>
  <si>
    <t>Quality Management Team</t>
  </si>
  <si>
    <t>Strategic Relationships</t>
  </si>
  <si>
    <t>Product Rollout or Sales</t>
  </si>
  <si>
    <t>Pre Money Valuation</t>
  </si>
  <si>
    <t>Sound Idea (Basic Value)</t>
  </si>
  <si>
    <t>Criteria</t>
  </si>
  <si>
    <t>For every Point add:</t>
  </si>
  <si>
    <t>Rating</t>
  </si>
  <si>
    <t>Risk Rationale</t>
  </si>
  <si>
    <t xml:space="preserve">Adjustment to Pre-money Valuation </t>
  </si>
  <si>
    <t>Neutral</t>
  </si>
  <si>
    <t>Week</t>
  </si>
  <si>
    <t>Strong</t>
  </si>
  <si>
    <t>Very Week</t>
  </si>
  <si>
    <t>Very Strong</t>
  </si>
  <si>
    <t>Investment Thesis Filter</t>
  </si>
  <si>
    <t>ایده اولیه (ارزش پایه)</t>
  </si>
  <si>
    <t xml:space="preserve">ارزیابی ارزش اولیه استارتاپ بر اساس قدرت و پتانسیل ایده اصلی یا مدل کسب و کار </t>
  </si>
  <si>
    <t xml:space="preserve">Assessing the initial value assigned to a startup based solely on the strength and potential of its core idea or business model. </t>
  </si>
  <si>
    <t xml:space="preserve">میزان تطابق ایده با پویایی های صنعت </t>
  </si>
  <si>
    <t>مسئله و اندازه مسئله‌ای که در حال حل شدن است</t>
  </si>
  <si>
    <t>Problem Being Solved and Size of the Problem</t>
  </si>
  <si>
    <t>چارچوب نظری سرمایه گذاری سرمایه گذار</t>
  </si>
  <si>
    <t>How well does the idea match the dynamics of the industry?</t>
  </si>
  <si>
    <t>How attractive is the market trend in the business idea?</t>
  </si>
  <si>
    <t>میزان جذابیت روند بازار در زمینه کسب و کاری ایده؟</t>
  </si>
  <si>
    <t>وضعیت مالی سرمایه گذار برای سرمایه گذاری بر ایده</t>
  </si>
  <si>
    <t>The investor's financial situation to invest in the idea</t>
  </si>
  <si>
    <t>Popularity and Size</t>
  </si>
  <si>
    <t>Growing Rate</t>
  </si>
  <si>
    <t>Urgency</t>
  </si>
  <si>
    <t>Expensive Problem</t>
  </si>
  <si>
    <t>Mandatory Problems</t>
  </si>
  <si>
    <t>Frequent and Recurring</t>
  </si>
  <si>
    <t>فراگیری و اندازه مسئله کسب و کار چقدر بزرگ است؟</t>
  </si>
  <si>
    <t>نرخ رشد مسئله چقدر است؟</t>
  </si>
  <si>
    <t>مسئله هدفگیری شده توسط کسب و کار چقدر برای مخاطبان فوریت دارد</t>
  </si>
  <si>
    <t>رفع مسئله چقدر برای مخاطبان اجباری است.</t>
  </si>
  <si>
    <t>هزینه رفع مسئله چقدر برای مخاطبان گران است.</t>
  </si>
  <si>
    <t>مسئله هدفگیری شده توسط کسب و کار چقدر برای مخاطبان فراوانی و تکرارشوندگی دارد</t>
  </si>
  <si>
    <t>میزان مقیاس پذیری راهکار</t>
  </si>
  <si>
    <t>The scalability of the solution</t>
  </si>
  <si>
    <t>چقدر راه حل واقع بینانه برای مسئله متناسب طراحی شده است</t>
  </si>
  <si>
    <t>How realistic is the solution designed to fit the problem?</t>
  </si>
  <si>
    <t>How much of the solution has been enabled with “one-to-many” models?</t>
  </si>
  <si>
    <t>راه حل چقدر با مدل های «یک به چند» فعال شده است؟</t>
  </si>
  <si>
    <t xml:space="preserve">Insights and Unfair Advantages that Enable Rapid Growth </t>
  </si>
  <si>
    <t>بینش ها و مزایای ویژه و انحصاری که استارتاپ یا بنیانگذاران آن برای رشد سریع کسب و کار دارند</t>
  </si>
  <si>
    <t>آیا بنیانگذاران مزایای ویژه و انحصاری برای رشد سریع نسبت به رقبا دارند؟</t>
  </si>
  <si>
    <t>آیا بنیانگذاران منابع ارزان یا استراتژی ویژه نسبتا ارزانی برای کسب مقیاس بزرگی از مشتریان دارند؟</t>
  </si>
  <si>
    <t>آیا بنیانگذاران شبکه ویژه ای از روابط را که برای آنها پول هوشمند ایجاد کند را دارند؟</t>
  </si>
  <si>
    <t>Do founders have special or exclusive advantages for rapid growth over competitors?</t>
  </si>
  <si>
    <t>Do the founders have cheap resources or a relatively inexpensive specific strategy for acquiring large-scale customers?</t>
  </si>
  <si>
    <t>Do founders have a special network that creates smart money for them?</t>
  </si>
  <si>
    <t>نمونه اولیه</t>
  </si>
  <si>
    <t>میزان همخوانی ایده و محصول با شرایط سیاسی، اقتصادی و فرهنگی کشور</t>
  </si>
  <si>
    <t>The degree to which the idea and product are compatible with the country's political, economic, and cultural conditions</t>
  </si>
  <si>
    <t>ارزیابی نمونه اولیه یا MVP کسب‌وکار</t>
  </si>
  <si>
    <t>Business Prototype or MVP Evaluation</t>
  </si>
  <si>
    <t>How much prototype is fit to demonstrate functionality, reliability, and scalability of the solution?</t>
  </si>
  <si>
    <t>چه مقدار نمونه اولیه برای نشان دادن عملکرد، قابلیت اطمینان و مقیاس پذیری راه حل مناسب است؟</t>
  </si>
  <si>
    <t>نمونه اولیه چقدر  برای درک ریسک تکنولوژی مناسب است و امکان تایید قابلیت فنی محصول را فراهم می کند؟</t>
  </si>
  <si>
    <t>How suitable is the prototype for understanding technology risk and allowing for verification of the product's technical capability?</t>
  </si>
  <si>
    <t xml:space="preserve"> کیفیت تیم مدیریت کسب‌ و کار</t>
  </si>
  <si>
    <t>assessing the management capabilities to run the startup successfully</t>
  </si>
  <si>
    <t>ارزیابی قابلیت های تیم مدیریت کسب و کار  برای اجرای موفقیت آمیز استارتاپ</t>
  </si>
  <si>
    <t>دامنه و سابقه بنیانگذاران - دانش و تخصص بنیانگذاران در حوزه فعالیت استارتاپ و تجربه کاری مشابه در این حوزه و بازار هدف، چقدر است؟</t>
  </si>
  <si>
    <t>Founder’s Domain and Track Record - What is the founders' knowledge and expertise in the startup's field of activity and similar work experience in this field and target market?</t>
  </si>
  <si>
    <t>Do the founders have a successful previous track record of managing or growing a startup?</t>
  </si>
  <si>
    <t>بنیانگذاران در سوابق کاری خود سابقه فعالیت در یک کسب و کار بزرگ و فناورانه در زمینه مربط با این کسب و کار را داشته اند؟</t>
  </si>
  <si>
    <t>آیا بنیانگذاران سابقه قبلی موفق در مدیریت یا توسعه یک استارتاپ دیگر را داشته اند؟</t>
  </si>
  <si>
    <t>وضوح فکر - بنیانگذاران چقدر توانایی پذیرش ایده های متفاوت، پردازش آنها و پردازش سوالات چالش برانگیز را دارند؟</t>
  </si>
  <si>
    <t>Clarity of thought – How capable are founders of accepting different ideas, processing them, and processing challenging questions?</t>
  </si>
  <si>
    <t>یکپارچگی فکری - بنیانگذاران چقدر درون نگر و خودآگاه هستند؟ و توانایی شناسایی نقاط قوت و ضعف کسب و کار و اجتتناب از اشتباهات پرهزینه را دارند؟</t>
  </si>
  <si>
    <t>Intellectual integrity - How introspective and self-aware are the founders? And do they have the ability to identify the strengths and weaknesses of the business and avoid costly mistakes?</t>
  </si>
  <si>
    <t>Founder Advantage - Do the founders have a history of working in a large, technological business in a field related to this business?</t>
  </si>
  <si>
    <t xml:space="preserve">بنیانگذار انفرادی در مقابل هم بنیانگذاران – بنیانگذاران چقدر با هم سابقه همکاری به عنوان هم بنیانگذار یا همکار داشته اند؟ </t>
  </si>
  <si>
    <t>Solo Founder vs. Co-Founders – How long have the founders worked together as co-founders or collaborators?</t>
  </si>
  <si>
    <t>No other commitments – Are founders who prioritize the success of their startup over other commitments? Are they focused on the business full-time?</t>
  </si>
  <si>
    <t>شفافیت در مورد رهبری - چقدر بین بنیانگذاران در مورد اینکه چه کسی مدیر عامل یا چهره شرکت است،که شفافیت وجود دارد و افراد از نقش خود راضی هستند؟</t>
  </si>
  <si>
    <t>Transparency about leadership – How much transparency is there between founders about who is the CEO or face of the company, and are people happy with their roles?</t>
  </si>
  <si>
    <t>روابط استراتژیک</t>
  </si>
  <si>
    <t>ارزیابی روابط استراتژیک با هر یک از ذینفعان</t>
  </si>
  <si>
    <t>Assessing strategic relationships with each stakeholder</t>
  </si>
  <si>
    <t xml:space="preserve"> عرضه یا فروش محصول</t>
  </si>
  <si>
    <t xml:space="preserve">ارزیابی توانایی و برنامه های بنیانگذاران در عرضه یا فروش محصول یا خدمت </t>
  </si>
  <si>
    <t>Assessing the founders' ability and plans to offer or sell a product or service</t>
  </si>
  <si>
    <t>طرح و توانایی بنیانگذاران چقدر برای درک و تحقق تقاضای بازار، موفقیت در رقابت و استراتژی های قیمت گذاری، مناسب است؟</t>
  </si>
  <si>
    <t>How well are the founders' plan and capabilities to understand and fulfill market demand, competitive success, and pricing strategies?</t>
  </si>
  <si>
    <t>بنیانگذاران چقدر برای درک بازخورد مشتریان اولیه و تطبیق و اصلاح محصول با آن، چابک و منعطف هستند؟</t>
  </si>
  <si>
    <t>How agile and flexible are the founders in understanding early customer feedback and adapting and refining the product accordingly?</t>
  </si>
  <si>
    <t>Demonstrating proof of concept - Do the founders have facts to prove the business concept?</t>
  </si>
  <si>
    <t>اثبات مفهوم - آیا بنیانگذاران حقایقی برای اثبات مفهوم پیشنهادی خود دارند؟</t>
  </si>
  <si>
    <t>آیا بنیانگذاران در شبکه خود توانایی ایجاد تعامل در راستای بهبود وضعیت تبلیغات و بازاریابی و اثربخشی بیشتر آن را دارند؟</t>
  </si>
  <si>
    <t>Do founders have the ability to create interactions within their network to improve the state of advertising and marketing and make it more effective?</t>
  </si>
  <si>
    <t>آیا بنیانگذاران در شبکه خود توانایی ایجاد فروش اولیه مناسب و  دردسترس پذیری را با شرکای استراتژیک؟</t>
  </si>
  <si>
    <t>Do the founders in their network have the ability to create appropriate initial sales and reach out to strategic partners?</t>
  </si>
  <si>
    <t>آیا بنیانگذاران در شبکه خود توانایی تأمین مواد اولیه برای تولید محصولات کسب‌وکار را به شکلی بهینه و مطمئن را دارند؟</t>
  </si>
  <si>
    <t>Do the founders in their network have the ability to efficiently and reliably source raw materials for the production of business products?</t>
  </si>
  <si>
    <t>استارتاپ اول</t>
  </si>
  <si>
    <t>استارتاپ دوم</t>
  </si>
  <si>
    <t>استارتاپ سوم</t>
  </si>
  <si>
    <t>استارتاپ های پیشنهادی را با فاکتورهای زیر با هم مقایسه کنید</t>
  </si>
  <si>
    <t>ارزش گذاری پیش از ورود پول</t>
  </si>
  <si>
    <t>ارزش تعیین شده</t>
  </si>
  <si>
    <t>پیشران ارزش</t>
  </si>
  <si>
    <t>به ارزش پیش از ورود پول اضافه کنید</t>
  </si>
  <si>
    <t>هیچ تعهد دیگری وجود ندارد – آیا بنیان‌گذاران  موفقیت استارت‌آپ خود را بر تعهدات دیگر اولویت می‌دهند؟ آیا تمام وقت بر روی این کسب و کار تمرکز دارند؟</t>
  </si>
  <si>
    <t>رتبه</t>
  </si>
  <si>
    <t>بسیار قوی</t>
  </si>
  <si>
    <t>قوی</t>
  </si>
  <si>
    <t>متوسط</t>
  </si>
  <si>
    <t>ضعیف</t>
  </si>
  <si>
    <t>خیلی ضعیف</t>
  </si>
  <si>
    <t>برای هر عامل تا سقف تخصیص دهید</t>
  </si>
  <si>
    <t>منطق مدنظر خود را برای تطبیق سازی معیار در ایران انتخاب کنید</t>
  </si>
  <si>
    <t xml:space="preserve">بر اساس قیمت بازار آزاد دلار </t>
  </si>
  <si>
    <t>بر اساس قیمت واقعی دلار بر حسب فاصله PPP</t>
  </si>
  <si>
    <t>بر اساس قیمت واقعی دلار بر حسب فاصله تورم</t>
  </si>
  <si>
    <t>میانگین دلاری</t>
  </si>
  <si>
    <t xml:space="preserve">معادل ریالی ارزش معیار در ایران با نسبت تعدیل ذهنی سرمایه گذار (% 5.3 ) </t>
  </si>
  <si>
    <t>معادل ریالی ارزش معیار در ایران نسبت تعدیل ذهنی بنیانگذار/سرمایه گذار 12%</t>
  </si>
  <si>
    <t>نرخ روز دلار سال 1402</t>
  </si>
  <si>
    <t>پیشنهاد تهیه کننده یکی از اعداد زیر با توجه به نظر ارزشگذار</t>
  </si>
  <si>
    <t>linkedin.com/in/khazaeisajjad/</t>
  </si>
  <si>
    <t>* linkedin.com/in/khazaeisajjad/</t>
  </si>
  <si>
    <r>
      <t xml:space="preserve">استفاده کنندگان ایرانی می توانند یکی از تخمین های میانگین ارزشگذاری استارتاپ ها را درایران انتخاب کنند. این تخمین ها حاصل از دو نظرسنجی در سال 1396 توسط دکتر فرحی و سال 1403 توسط دکتر خزائی* با پرسش از سرمایه گزاران حاصل شده ایت اگر معیار دیگری دارید آن را در محاسبات قرار دهید. پیشنهاد اینجانب </t>
    </r>
    <r>
      <rPr>
        <b/>
        <sz val="16"/>
        <color theme="9" tint="-0.499984740745262"/>
        <rFont val="B Mitra"/>
        <charset val="178"/>
      </rPr>
      <t>عدد 1.6 میلیارد تومان</t>
    </r>
    <r>
      <rPr>
        <b/>
        <sz val="11"/>
        <color theme="1"/>
        <rFont val="B Mitra"/>
        <charset val="178"/>
      </rPr>
      <t xml:space="preserve"> برای میانگین است. یعنی معادل ذهنی 500 هزار دلار برای سقف جهانی برکوس</t>
    </r>
  </si>
  <si>
    <t>0ريال تا 16,000,000,000 ریال</t>
  </si>
  <si>
    <t>روش برکوس</t>
  </si>
  <si>
    <t>یکی از اعداد جدول دوم را در این باکس قرار دهید. سپس پرسشنامه را به دقت امتیازدهی کنید و در قسمت ارزشگذاری نتیجه را دریافت کنید</t>
  </si>
  <si>
    <t>روش برکوس یک رویکرد شناخته شده برای تعیین ارزش یک استارتاپ در مراحل اولیه آن است. این روش برای ارائه نقطه شروعی برای مذاکرات بین سرمایه گذاران و بنیانگذاران طراحی شده است، بدون اینکه صرفاً بر پیش بینی های مالی مؤسس تکیه شود که ممکن است دقیق یا قابل اعتماد نباشد.
روش برکوس به ایده استارت آپ و پنج عامل اصلی که پتانسیل موفقیت آن را تعیین می کنند، ارزش قائل می شود. اولین عامل یک ایده سالم است که برگرفته از دیدگاه بنیانگذار برای استارتاپ است. عامل دوم، نمونه اولیه است، که کپی محصول یا مفهومی است که برای آزمایش دوام آن طراحی شده است.
سومین عامل، کیفیت تیم مدیریتی است که شامل تجربه بنیانگذار، سوابق و توانایی اجرای چشم انداز استارتاپ است. چهارمین عامل، روابط استراتژیک است که مشارکت های مشترک بین دو یا چند طرف است که می تواند به استارتاپ در دستیابی به منافع و رشد متقابل کمک کند.
فاکتور نهایی، عرضه یا فروش محصول است که نشان می دهد استارتاپ مسیر روشنی برای رشد درآمد و سودآوری دارد. روش برکوس با تعیین ارزش برای هر یک از این عوامل، ارزیابی جامعی از پتانسیل موفقیت استارتاپ ارائه می دهد و به سرمایه گذاران کمک می کند تا تصمیمات آگاهانه ای در مورد سرمایه گذاری در شرکت بگیرند.
به طور کلی، روش برکوس یک ابزار ارزشمند برای استارت آپ ها و سرمایه گذاران در مراحل اولیه تامین مالی است. این رویکرد نقطه شروع روشنی برای مذاکرات فراهم می کند و به هر دو طرف کمک می کند تا پتانسیل موفقیت و رشد استارت آپ را درک کنند.</t>
  </si>
  <si>
    <t>پرسشنامه از منابع معتبر به فایل اضافه و برای کاربردهای داخلی ترجمه شده است . نهایتا میانگین امتیازات از سوالات هر معیار در فرمول گذاشته شده و در محاسبه ارزشگذاری تاثیر داده شده است اگر فرمول اختصاصی خود را دارید جایگزین نمایید</t>
  </si>
  <si>
    <t>The Berkus Method is a widely recognized approach to determining the value of a startup at its early stages. This method is designed to provide a starting point for negotiations between investors and founders, without relying solely on the financial forecasts of the founder, which may not be accurate or reliable.
The Berkus Method assigns a value to the startup's idea and the five principal factors that determine its potential for success. The first factor is a sound idea, which is derived from the founder's vision for the startup. The second factor is the prototype, which is a replica of the product or concept designed to test its viability.
The third factor is the quality of the management team, which includes the founder's experience, track record, and ability to execute on the startup's vision. The fourth factor is strategic relationships, which are collaborative partnerships between two or more parties that can help the startup achieve mutual benefits and growth.
The final factor is product rollout or sales, which indicates that the startup has a clear pathway to revenue growth and profitability. By assigning a value to each of these factors, the Berkus Method provides a comprehensive assessment of the startup's potential for success and helps investors make informed decisions about investing in the company.
Overall, the Berkus Method is a valuable tool for both startups and investors in the early stages of funding. This approach provides a clear starting point for negotiations and helps both parties to understand the startup's potential for success and growth.</t>
  </si>
  <si>
    <t>The questionnaire has been added to the file from reliable sources and translated for internal use. Finally, the average scores from each criterion question have been put into the formula and are reflected in the valuation calculation. If you have your own proprietary formula, replace it.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</si>
</sst>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164" formatCode="_(&quot;$&quot;* #,##0_);_(&quot;$&quot;* \(#,##0\);_(&quot;$&quot;* &quot;-&quot;??_);_(@_)"/>
    <numFmt numFmtId="165" formatCode="&quot;$&quot;#,##0.00"/>
    <numFmt numFmtId="166" formatCode="0.0"/>
    <numFmt numFmtId="167" formatCode="#,##0.0"/>
    <numFmt numFmtId="168" formatCode="#,##0.00_-[$ريال-429]"/>
    <numFmt numFmtId="169" formatCode="#,##0_-[$ريال-429];#,##0\-[$ريال-429]"/>
  </numFmts>
  <fonts count="46" x14ac:knownFonts="1">
    <font>
      <sz val="10"/>
      <color rgb="FF000000"/>
      <name val="Arial"/>
      <scheme val="minor"/>
    </font>
    <font>
      <b/>
      <sz val="18"/>
      <color rgb="FFFFFFFF"/>
      <name val="Arial"/>
      <family val="2"/>
    </font>
    <font>
      <sz val="10"/>
      <color rgb="FF000000"/>
      <name val="Arial"/>
      <family val="2"/>
    </font>
    <font>
      <b/>
      <sz val="10"/>
      <color theme="0"/>
      <name val="Arial"/>
      <family val="2"/>
    </font>
    <font>
      <sz val="10"/>
      <color theme="1"/>
      <name val="Arial"/>
      <family val="2"/>
    </font>
    <font>
      <b/>
      <sz val="10"/>
      <color theme="1"/>
      <name val="Arial"/>
      <family val="2"/>
    </font>
    <font>
      <sz val="10"/>
      <color theme="1"/>
      <name val="Arial"/>
      <family val="2"/>
      <scheme val="minor"/>
    </font>
    <font>
      <sz val="12"/>
      <color rgb="FF000000"/>
      <name val="Arial"/>
      <family val="2"/>
    </font>
    <font>
      <b/>
      <sz val="10"/>
      <color rgb="FFFFFFFF"/>
      <name val="Arial"/>
      <family val="2"/>
    </font>
    <font>
      <sz val="12"/>
      <color theme="1"/>
      <name val="Arial"/>
      <family val="2"/>
    </font>
    <font>
      <b/>
      <sz val="12"/>
      <color rgb="FFFFFFFF"/>
      <name val="Arial"/>
      <family val="2"/>
    </font>
    <font>
      <b/>
      <sz val="12"/>
      <color theme="0"/>
      <name val="Arial"/>
      <family val="2"/>
    </font>
    <font>
      <b/>
      <sz val="10"/>
      <color rgb="FF000000"/>
      <name val="Arial"/>
      <family val="2"/>
      <scheme val="minor"/>
    </font>
    <font>
      <b/>
      <sz val="9"/>
      <color rgb="FF000000"/>
      <name val="Arial"/>
      <family val="2"/>
      <scheme val="minor"/>
    </font>
    <font>
      <b/>
      <sz val="10"/>
      <color rgb="FF000000"/>
      <name val="B Mitra"/>
      <charset val="178"/>
    </font>
    <font>
      <b/>
      <sz val="11"/>
      <color rgb="FF000000"/>
      <name val="B Mitra"/>
      <charset val="178"/>
    </font>
    <font>
      <b/>
      <sz val="9"/>
      <color rgb="FF000000"/>
      <name val="B Mitra"/>
      <charset val="178"/>
    </font>
    <font>
      <sz val="11"/>
      <color rgb="FF000000"/>
      <name val="B Mitra"/>
      <charset val="178"/>
    </font>
    <font>
      <sz val="10"/>
      <color rgb="FF000000"/>
      <name val="Arial"/>
      <family val="2"/>
      <scheme val="minor"/>
    </font>
    <font>
      <sz val="9"/>
      <color indexed="81"/>
      <name val="Tahoma"/>
      <family val="2"/>
    </font>
    <font>
      <b/>
      <sz val="9"/>
      <color indexed="81"/>
      <name val="Tahoma"/>
      <family val="2"/>
    </font>
    <font>
      <b/>
      <sz val="12"/>
      <color theme="1"/>
      <name val="Arial"/>
      <family val="2"/>
    </font>
    <font>
      <sz val="10"/>
      <name val="Arial"/>
      <family val="2"/>
    </font>
    <font>
      <sz val="10"/>
      <color rgb="FF000000"/>
      <name val="B Mitra"/>
      <charset val="178"/>
    </font>
    <font>
      <sz val="10"/>
      <color theme="1"/>
      <name val="B Mitra"/>
      <charset val="178"/>
    </font>
    <font>
      <sz val="12"/>
      <color rgb="FF000000"/>
      <name val="B Mitra"/>
      <charset val="178"/>
    </font>
    <font>
      <b/>
      <sz val="10"/>
      <color rgb="FFFFFFFF"/>
      <name val="B Mitra"/>
      <charset val="178"/>
    </font>
    <font>
      <sz val="12"/>
      <color theme="1"/>
      <name val="B Mitra"/>
      <charset val="178"/>
    </font>
    <font>
      <b/>
      <sz val="12"/>
      <color rgb="FFFFFFFF"/>
      <name val="B Mitra"/>
      <charset val="178"/>
    </font>
    <font>
      <b/>
      <sz val="12"/>
      <color theme="0"/>
      <name val="B Mitra"/>
      <charset val="178"/>
    </font>
    <font>
      <b/>
      <sz val="10"/>
      <color theme="1"/>
      <name val="B Mitra"/>
      <charset val="178"/>
    </font>
    <font>
      <b/>
      <sz val="18"/>
      <color rgb="FFFFFFFF"/>
      <name val="B Mitra"/>
      <charset val="178"/>
    </font>
    <font>
      <b/>
      <sz val="10"/>
      <color theme="0"/>
      <name val="B Mitra"/>
      <charset val="178"/>
    </font>
    <font>
      <sz val="10"/>
      <name val="B Mitra"/>
      <charset val="178"/>
    </font>
    <font>
      <b/>
      <sz val="12"/>
      <color theme="1"/>
      <name val="B Mitra"/>
      <charset val="178"/>
    </font>
    <font>
      <b/>
      <sz val="11"/>
      <color theme="1"/>
      <name val="B Mitra"/>
      <charset val="178"/>
    </font>
    <font>
      <b/>
      <sz val="9"/>
      <color theme="1"/>
      <name val="B Mitra"/>
      <charset val="178"/>
    </font>
    <font>
      <sz val="14"/>
      <color theme="1"/>
      <name val="B Mitra"/>
      <charset val="178"/>
    </font>
    <font>
      <b/>
      <sz val="10"/>
      <color rgb="FFC00000"/>
      <name val="B Mitra"/>
      <charset val="178"/>
    </font>
    <font>
      <b/>
      <sz val="12"/>
      <color theme="1"/>
      <name val="Arial"/>
      <family val="2"/>
      <scheme val="major"/>
    </font>
    <font>
      <u/>
      <sz val="10"/>
      <color theme="10"/>
      <name val="Arial"/>
      <family val="2"/>
      <scheme val="minor"/>
    </font>
    <font>
      <u/>
      <sz val="14"/>
      <color theme="10"/>
      <name val="Arial"/>
      <family val="2"/>
      <scheme val="minor"/>
    </font>
    <font>
      <b/>
      <sz val="16"/>
      <color theme="9" tint="-0.499984740745262"/>
      <name val="B Mitra"/>
      <charset val="178"/>
    </font>
    <font>
      <b/>
      <u/>
      <sz val="12"/>
      <color theme="10"/>
      <name val="Arial"/>
      <family val="2"/>
      <scheme val="minor"/>
    </font>
    <font>
      <b/>
      <sz val="11"/>
      <color rgb="FFC00000"/>
      <name val="B Mitra"/>
      <charset val="178"/>
    </font>
    <font>
      <b/>
      <sz val="10"/>
      <color rgb="FFC00000"/>
      <name val="Arial"/>
      <family val="2"/>
      <scheme val="minor"/>
    </font>
  </fonts>
  <fills count="19">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D9D9D9"/>
        <bgColor rgb="FFD9D9D9"/>
      </patternFill>
    </fill>
    <fill>
      <patternFill patternType="solid">
        <fgColor rgb="FFFFCC99"/>
        <bgColor rgb="FFFFCC99"/>
      </patternFill>
    </fill>
    <fill>
      <patternFill patternType="solid">
        <fgColor theme="9" tint="-0.249977111117893"/>
        <bgColor theme="7"/>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C343D"/>
        <bgColor rgb="FF0C343D"/>
      </patternFill>
    </fill>
    <fill>
      <patternFill patternType="solid">
        <fgColor rgb="FFEFEFEF"/>
        <bgColor rgb="FFEFEFEF"/>
      </patternFill>
    </fill>
    <fill>
      <patternFill patternType="solid">
        <fgColor rgb="FF86CE09"/>
        <bgColor theme="7"/>
      </patternFill>
    </fill>
    <fill>
      <patternFill patternType="solid">
        <fgColor rgb="FF3B2316"/>
        <bgColor theme="7"/>
      </patternFill>
    </fill>
    <fill>
      <patternFill patternType="solid">
        <fgColor theme="0" tint="-4.9989318521683403E-2"/>
        <bgColor rgb="FFD9D9D9"/>
      </patternFill>
    </fill>
    <fill>
      <patternFill patternType="solid">
        <fgColor rgb="FFFFC000"/>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xf numFmtId="0" fontId="40" fillId="0" borderId="0" applyNumberFormat="0" applyFill="0" applyBorder="0" applyAlignment="0" applyProtection="0"/>
  </cellStyleXfs>
  <cellXfs count="188">
    <xf numFmtId="0" fontId="0" fillId="0" borderId="0" xfId="0"/>
    <xf numFmtId="0" fontId="2" fillId="2" borderId="0" xfId="0" applyFont="1" applyFill="1"/>
    <xf numFmtId="0" fontId="3" fillId="2" borderId="0" xfId="0" applyFont="1" applyFill="1" applyAlignment="1">
      <alignment horizontal="center"/>
    </xf>
    <xf numFmtId="0" fontId="3" fillId="2" borderId="0" xfId="0" applyFont="1" applyFill="1"/>
    <xf numFmtId="0" fontId="4" fillId="2" borderId="0" xfId="0" applyFont="1" applyFill="1"/>
    <xf numFmtId="164" fontId="4" fillId="0" borderId="0" xfId="0" applyNumberFormat="1" applyFont="1"/>
    <xf numFmtId="0" fontId="6" fillId="3" borderId="0" xfId="0" applyFont="1" applyFill="1"/>
    <xf numFmtId="0" fontId="7" fillId="0" borderId="0" xfId="0" applyFont="1"/>
    <xf numFmtId="164" fontId="9" fillId="0" borderId="0" xfId="0" applyNumberFormat="1" applyFont="1"/>
    <xf numFmtId="0" fontId="10" fillId="3" borderId="0" xfId="0" applyFont="1" applyFill="1" applyAlignment="1">
      <alignment horizontal="center"/>
    </xf>
    <xf numFmtId="0" fontId="11" fillId="3" borderId="0" xfId="0" applyFont="1" applyFill="1" applyAlignment="1">
      <alignment horizontal="center"/>
    </xf>
    <xf numFmtId="0" fontId="7" fillId="3" borderId="0" xfId="0" applyFont="1" applyFill="1"/>
    <xf numFmtId="0" fontId="5" fillId="3" borderId="0" xfId="0" applyFont="1" applyFill="1" applyAlignment="1">
      <alignment horizontal="center"/>
    </xf>
    <xf numFmtId="9" fontId="4" fillId="3" borderId="0" xfId="0" applyNumberFormat="1" applyFont="1" applyFill="1"/>
    <xf numFmtId="0" fontId="5" fillId="2" borderId="0" xfId="0" applyFont="1" applyFill="1" applyAlignment="1">
      <alignment horizontal="center"/>
    </xf>
    <xf numFmtId="164" fontId="2" fillId="2" borderId="0" xfId="0" applyNumberFormat="1" applyFont="1" applyFill="1"/>
    <xf numFmtId="4" fontId="4" fillId="2" borderId="0" xfId="0" applyNumberFormat="1" applyFont="1" applyFill="1"/>
    <xf numFmtId="0" fontId="2" fillId="3" borderId="0" xfId="0" applyFont="1" applyFill="1"/>
    <xf numFmtId="164" fontId="6" fillId="0" borderId="0" xfId="0" applyNumberFormat="1" applyFont="1"/>
    <xf numFmtId="0" fontId="8" fillId="6" borderId="0" xfId="0" applyFont="1" applyFill="1" applyAlignment="1">
      <alignment wrapText="1"/>
    </xf>
    <xf numFmtId="0" fontId="10" fillId="6" borderId="0" xfId="0" applyFont="1" applyFill="1" applyAlignment="1">
      <alignment horizontal="center"/>
    </xf>
    <xf numFmtId="164" fontId="0" fillId="0" borderId="0" xfId="0" applyNumberFormat="1"/>
    <xf numFmtId="0" fontId="0" fillId="0" borderId="0" xfId="0"/>
    <xf numFmtId="0" fontId="5" fillId="0" borderId="1" xfId="0" applyFont="1" applyBorder="1" applyAlignment="1">
      <alignment horizontal="center"/>
    </xf>
    <xf numFmtId="164" fontId="4" fillId="5" borderId="2" xfId="0" applyNumberFormat="1" applyFont="1" applyFill="1" applyBorder="1"/>
    <xf numFmtId="164" fontId="4" fillId="5" borderId="3" xfId="0" applyNumberFormat="1" applyFont="1" applyFill="1" applyBorder="1"/>
    <xf numFmtId="0" fontId="11" fillId="6" borderId="4" xfId="0" applyFont="1" applyFill="1" applyBorder="1"/>
    <xf numFmtId="0" fontId="7" fillId="0" borderId="4" xfId="0" applyFont="1" applyBorder="1"/>
    <xf numFmtId="164" fontId="11" fillId="6" borderId="4" xfId="0" applyNumberFormat="1" applyFont="1" applyFill="1" applyBorder="1"/>
    <xf numFmtId="0" fontId="0" fillId="0" borderId="4" xfId="0" applyBorder="1"/>
    <xf numFmtId="0" fontId="7" fillId="3" borderId="4" xfId="0" applyFont="1" applyFill="1" applyBorder="1"/>
    <xf numFmtId="0" fontId="5" fillId="0" borderId="5" xfId="0" applyFont="1" applyBorder="1" applyAlignment="1">
      <alignment horizontal="center"/>
    </xf>
    <xf numFmtId="0" fontId="5" fillId="0" borderId="6" xfId="0" applyFont="1" applyBorder="1" applyAlignment="1">
      <alignment horizontal="center"/>
    </xf>
    <xf numFmtId="0" fontId="9" fillId="0" borderId="7" xfId="0" applyFont="1" applyBorder="1"/>
    <xf numFmtId="165" fontId="4" fillId="4" borderId="8" xfId="0" applyNumberFormat="1" applyFont="1" applyFill="1" applyBorder="1" applyAlignment="1">
      <alignment horizontal="center"/>
    </xf>
    <xf numFmtId="0" fontId="9" fillId="0" borderId="9" xfId="0" applyFont="1" applyBorder="1"/>
    <xf numFmtId="165" fontId="4" fillId="4" borderId="10" xfId="0" applyNumberFormat="1" applyFont="1" applyFill="1" applyBorder="1" applyAlignment="1">
      <alignment horizontal="center"/>
    </xf>
    <xf numFmtId="0" fontId="12" fillId="7" borderId="0" xfId="0" applyFont="1" applyFill="1" applyAlignment="1">
      <alignment vertical="center"/>
    </xf>
    <xf numFmtId="0" fontId="13" fillId="7" borderId="0" xfId="0" applyFont="1" applyFill="1" applyAlignment="1">
      <alignment horizontal="left" vertical="center"/>
    </xf>
    <xf numFmtId="0" fontId="0" fillId="8" borderId="0" xfId="0" applyFill="1" applyAlignment="1">
      <alignment vertical="center"/>
    </xf>
    <xf numFmtId="0" fontId="13" fillId="9" borderId="0" xfId="0" applyFont="1" applyFill="1" applyAlignment="1">
      <alignment vertical="center"/>
    </xf>
    <xf numFmtId="0" fontId="0" fillId="10" borderId="0" xfId="0" applyFill="1" applyAlignment="1">
      <alignment horizontal="left" vertical="center" wrapText="1"/>
    </xf>
    <xf numFmtId="3" fontId="4" fillId="5" borderId="0" xfId="0" applyNumberFormat="1" applyFont="1" applyFill="1" applyAlignment="1">
      <alignment horizontal="center" vertical="center"/>
    </xf>
    <xf numFmtId="166" fontId="0" fillId="10" borderId="0" xfId="0" applyNumberFormat="1" applyFill="1" applyAlignment="1">
      <alignment horizontal="left" vertical="center"/>
    </xf>
    <xf numFmtId="0" fontId="0" fillId="9" borderId="0" xfId="0" applyFill="1" applyAlignment="1">
      <alignment vertical="center"/>
    </xf>
    <xf numFmtId="0" fontId="0" fillId="9" borderId="0" xfId="0" applyFill="1" applyAlignment="1">
      <alignment horizontal="left" vertical="center"/>
    </xf>
    <xf numFmtId="0" fontId="0" fillId="10" borderId="0" xfId="0" applyFill="1" applyAlignment="1">
      <alignment horizontal="left" vertical="center"/>
    </xf>
    <xf numFmtId="0" fontId="12" fillId="11" borderId="0" xfId="0" applyFont="1" applyFill="1" applyAlignment="1">
      <alignment vertical="center"/>
    </xf>
    <xf numFmtId="0" fontId="0" fillId="12" borderId="0" xfId="0" applyFill="1" applyAlignment="1">
      <alignment horizontal="left" vertical="center" wrapText="1"/>
    </xf>
    <xf numFmtId="0" fontId="0" fillId="12" borderId="0" xfId="0" applyFill="1" applyAlignment="1">
      <alignment horizontal="left" vertical="center"/>
    </xf>
    <xf numFmtId="0" fontId="13" fillId="11" borderId="0" xfId="0" applyFont="1" applyFill="1" applyAlignment="1">
      <alignment horizontal="left" vertical="center"/>
    </xf>
    <xf numFmtId="0" fontId="18" fillId="10" borderId="0" xfId="0" applyFont="1" applyFill="1" applyAlignment="1">
      <alignment horizontal="left" vertical="center" wrapText="1"/>
    </xf>
    <xf numFmtId="166" fontId="18" fillId="10" borderId="0" xfId="0" applyNumberFormat="1" applyFont="1" applyFill="1" applyAlignment="1">
      <alignment horizontal="left" vertical="center"/>
    </xf>
    <xf numFmtId="2" fontId="0" fillId="10" borderId="0" xfId="0" applyNumberFormat="1" applyFill="1" applyAlignment="1">
      <alignment horizontal="left" vertical="center"/>
    </xf>
    <xf numFmtId="0" fontId="18" fillId="12" borderId="0" xfId="0" applyFont="1" applyFill="1" applyAlignment="1">
      <alignment horizontal="left" vertical="center" wrapText="1"/>
    </xf>
    <xf numFmtId="0" fontId="0" fillId="8" borderId="0" xfId="0" applyFill="1" applyAlignment="1">
      <alignment horizontal="left" vertical="center"/>
    </xf>
    <xf numFmtId="0" fontId="14" fillId="8" borderId="0" xfId="0" applyFont="1" applyFill="1" applyAlignment="1">
      <alignment vertical="center"/>
    </xf>
    <xf numFmtId="167" fontId="12" fillId="7" borderId="0" xfId="0" applyNumberFormat="1" applyFont="1" applyFill="1" applyAlignment="1">
      <alignment horizontal="center" vertical="center"/>
    </xf>
    <xf numFmtId="0" fontId="21" fillId="2" borderId="0" xfId="0" applyFont="1" applyFill="1" applyAlignment="1">
      <alignment horizontal="center" vertical="top"/>
    </xf>
    <xf numFmtId="0" fontId="21" fillId="2" borderId="11" xfId="0" applyFont="1" applyFill="1" applyBorder="1" applyAlignment="1">
      <alignment horizontal="left" vertical="top"/>
    </xf>
    <xf numFmtId="164" fontId="10" fillId="13" borderId="12" xfId="0" applyNumberFormat="1" applyFont="1" applyFill="1" applyBorder="1" applyAlignment="1">
      <alignment horizontal="left" vertical="top"/>
    </xf>
    <xf numFmtId="0" fontId="10" fillId="13" borderId="13" xfId="0" applyFont="1" applyFill="1" applyBorder="1" applyAlignment="1">
      <alignment horizontal="center" vertical="top"/>
    </xf>
    <xf numFmtId="0" fontId="10" fillId="13" borderId="14" xfId="0" applyFont="1" applyFill="1" applyBorder="1" applyAlignment="1">
      <alignment horizontal="center" vertical="top"/>
    </xf>
    <xf numFmtId="0" fontId="10" fillId="13" borderId="15" xfId="0" applyFont="1" applyFill="1" applyBorder="1" applyAlignment="1">
      <alignment horizontal="center" vertical="top"/>
    </xf>
    <xf numFmtId="0" fontId="9" fillId="2" borderId="16" xfId="0" applyFont="1" applyFill="1" applyBorder="1" applyAlignment="1">
      <alignment horizontal="center" vertical="top"/>
    </xf>
    <xf numFmtId="0" fontId="9" fillId="2" borderId="17" xfId="0" applyFont="1" applyFill="1" applyBorder="1" applyAlignment="1">
      <alignment horizontal="center" vertical="top"/>
    </xf>
    <xf numFmtId="164" fontId="9" fillId="14" borderId="18" xfId="0" applyNumberFormat="1" applyFont="1" applyFill="1" applyBorder="1" applyAlignment="1">
      <alignment horizontal="center" vertical="top"/>
    </xf>
    <xf numFmtId="0" fontId="9" fillId="2" borderId="1" xfId="0" applyFont="1" applyFill="1" applyBorder="1" applyAlignment="1">
      <alignment horizontal="left" vertical="top"/>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10" fillId="15" borderId="0" xfId="0" applyFont="1" applyFill="1" applyAlignment="1">
      <alignment horizontal="center"/>
    </xf>
    <xf numFmtId="0" fontId="10" fillId="16" borderId="0" xfId="0" applyFont="1" applyFill="1" applyAlignment="1">
      <alignment horizontal="center"/>
    </xf>
    <xf numFmtId="0" fontId="13" fillId="9" borderId="0" xfId="0" applyFont="1" applyFill="1" applyAlignment="1">
      <alignment vertical="center" wrapText="1"/>
    </xf>
    <xf numFmtId="0" fontId="13" fillId="7" borderId="0" xfId="0" applyFont="1" applyFill="1" applyAlignment="1">
      <alignment horizontal="left" vertical="center" wrapText="1"/>
    </xf>
    <xf numFmtId="167" fontId="12" fillId="7" borderId="0" xfId="0" quotePrefix="1" applyNumberFormat="1" applyFont="1" applyFill="1" applyAlignment="1">
      <alignment horizontal="center" vertical="center"/>
    </xf>
    <xf numFmtId="167" fontId="12" fillId="11" borderId="0" xfId="0" quotePrefix="1" applyNumberFormat="1" applyFont="1" applyFill="1" applyAlignment="1">
      <alignment horizontal="center" vertical="center"/>
    </xf>
    <xf numFmtId="0" fontId="23" fillId="0" borderId="0" xfId="0" applyFont="1"/>
    <xf numFmtId="164" fontId="24" fillId="0" borderId="0" xfId="0" applyNumberFormat="1" applyFont="1"/>
    <xf numFmtId="0" fontId="24" fillId="3" borderId="0" xfId="0" applyFont="1" applyFill="1"/>
    <xf numFmtId="0" fontId="26" fillId="6" borderId="0" xfId="0" applyFont="1" applyFill="1" applyAlignment="1">
      <alignment wrapText="1"/>
    </xf>
    <xf numFmtId="164" fontId="27" fillId="0" borderId="0" xfId="0" applyNumberFormat="1" applyFont="1"/>
    <xf numFmtId="0" fontId="28" fillId="3" borderId="0" xfId="0" applyFont="1" applyFill="1" applyAlignment="1">
      <alignment horizontal="center"/>
    </xf>
    <xf numFmtId="0" fontId="23" fillId="0" borderId="0" xfId="0" applyFont="1"/>
    <xf numFmtId="0" fontId="30" fillId="0" borderId="1" xfId="0" applyFont="1" applyBorder="1" applyAlignment="1">
      <alignment horizontal="center"/>
    </xf>
    <xf numFmtId="0" fontId="30" fillId="3" borderId="0" xfId="0" applyFont="1" applyFill="1" applyAlignment="1">
      <alignment horizontal="center"/>
    </xf>
    <xf numFmtId="9" fontId="24" fillId="3" borderId="0" xfId="0" applyNumberFormat="1" applyFont="1" applyFill="1"/>
    <xf numFmtId="0" fontId="23" fillId="2" borderId="0" xfId="0" applyFont="1" applyFill="1"/>
    <xf numFmtId="0" fontId="30" fillId="2" borderId="0" xfId="0" applyFont="1" applyFill="1" applyAlignment="1">
      <alignment horizontal="center"/>
    </xf>
    <xf numFmtId="164" fontId="23" fillId="2" borderId="0" xfId="0" applyNumberFormat="1" applyFont="1" applyFill="1"/>
    <xf numFmtId="0" fontId="23" fillId="3" borderId="0" xfId="0" applyFont="1" applyFill="1"/>
    <xf numFmtId="0" fontId="23" fillId="0" borderId="4" xfId="0" applyFont="1" applyBorder="1"/>
    <xf numFmtId="0" fontId="25" fillId="3" borderId="4" xfId="0" applyFont="1" applyFill="1" applyBorder="1"/>
    <xf numFmtId="169" fontId="24" fillId="5" borderId="2" xfId="0" applyNumberFormat="1" applyFont="1" applyFill="1" applyBorder="1" applyAlignment="1">
      <alignment readingOrder="2"/>
    </xf>
    <xf numFmtId="169" fontId="29" fillId="6" borderId="4" xfId="0" applyNumberFormat="1" applyFont="1" applyFill="1" applyBorder="1"/>
    <xf numFmtId="0" fontId="29" fillId="6" borderId="4" xfId="0" applyFont="1" applyFill="1" applyBorder="1" applyAlignment="1">
      <alignment horizontal="right" vertical="center"/>
    </xf>
    <xf numFmtId="0" fontId="28" fillId="6" borderId="0" xfId="0" applyFont="1" applyFill="1" applyAlignment="1">
      <alignment horizontal="center" vertical="center"/>
    </xf>
    <xf numFmtId="0" fontId="28" fillId="16" borderId="0" xfId="0" applyFont="1" applyFill="1" applyAlignment="1">
      <alignment horizontal="center" vertical="center"/>
    </xf>
    <xf numFmtId="0" fontId="29" fillId="3" borderId="0" xfId="0" applyFont="1" applyFill="1" applyAlignment="1">
      <alignment horizontal="center" vertical="center"/>
    </xf>
    <xf numFmtId="0" fontId="28" fillId="15" borderId="0" xfId="0" applyFont="1" applyFill="1" applyAlignment="1">
      <alignment horizontal="center" vertical="center"/>
    </xf>
    <xf numFmtId="0" fontId="32" fillId="2" borderId="0" xfId="0" applyFont="1" applyFill="1" applyAlignment="1">
      <alignment horizontal="center"/>
    </xf>
    <xf numFmtId="0" fontId="32" fillId="2" borderId="0" xfId="0" applyFont="1" applyFill="1"/>
    <xf numFmtId="0" fontId="24" fillId="2" borderId="0" xfId="0" applyFont="1" applyFill="1"/>
    <xf numFmtId="0" fontId="34" fillId="2" borderId="0" xfId="0" applyFont="1" applyFill="1" applyAlignment="1">
      <alignment horizontal="center" vertical="top"/>
    </xf>
    <xf numFmtId="169" fontId="28" fillId="13" borderId="12" xfId="0" applyNumberFormat="1" applyFont="1" applyFill="1" applyBorder="1" applyAlignment="1">
      <alignment horizontal="left" vertical="top"/>
    </xf>
    <xf numFmtId="0" fontId="28" fillId="13" borderId="13" xfId="0" applyFont="1" applyFill="1" applyBorder="1" applyAlignment="1">
      <alignment horizontal="center" vertical="top"/>
    </xf>
    <xf numFmtId="0" fontId="28" fillId="13" borderId="14" xfId="0" applyFont="1" applyFill="1" applyBorder="1" applyAlignment="1">
      <alignment horizontal="center" vertical="top"/>
    </xf>
    <xf numFmtId="0" fontId="28" fillId="13" borderId="15" xfId="0" applyFont="1" applyFill="1" applyBorder="1" applyAlignment="1">
      <alignment horizontal="center" vertical="top"/>
    </xf>
    <xf numFmtId="0" fontId="27" fillId="2" borderId="16" xfId="0" applyFont="1" applyFill="1" applyBorder="1" applyAlignment="1">
      <alignment horizontal="center" vertical="top"/>
    </xf>
    <xf numFmtId="0" fontId="27" fillId="2" borderId="17" xfId="0" applyFont="1" applyFill="1" applyBorder="1" applyAlignment="1">
      <alignment horizontal="center" vertical="top"/>
    </xf>
    <xf numFmtId="169" fontId="27" fillId="14" borderId="18" xfId="0" applyNumberFormat="1" applyFont="1" applyFill="1" applyBorder="1" applyAlignment="1">
      <alignment horizontal="center" vertical="top"/>
    </xf>
    <xf numFmtId="169" fontId="24" fillId="5" borderId="3" xfId="0" applyNumberFormat="1" applyFont="1" applyFill="1" applyBorder="1" applyAlignment="1">
      <alignment readingOrder="2"/>
    </xf>
    <xf numFmtId="0" fontId="0" fillId="8" borderId="0" xfId="0" applyFill="1"/>
    <xf numFmtId="0" fontId="35" fillId="0" borderId="1" xfId="0" applyFont="1" applyBorder="1" applyAlignment="1">
      <alignment horizontal="center"/>
    </xf>
    <xf numFmtId="169" fontId="30" fillId="5" borderId="2" xfId="0" applyNumberFormat="1" applyFont="1" applyFill="1" applyBorder="1" applyAlignment="1">
      <alignment horizontal="right" vertical="center" readingOrder="2"/>
    </xf>
    <xf numFmtId="169" fontId="30" fillId="5" borderId="3" xfId="0" applyNumberFormat="1" applyFont="1" applyFill="1" applyBorder="1" applyAlignment="1">
      <alignment horizontal="right" vertical="center" readingOrder="2"/>
    </xf>
    <xf numFmtId="0" fontId="15" fillId="8" borderId="5" xfId="0" applyFont="1" applyFill="1" applyBorder="1" applyAlignment="1">
      <alignment vertical="center"/>
    </xf>
    <xf numFmtId="0" fontId="15" fillId="8" borderId="7" xfId="0" applyFont="1" applyFill="1" applyBorder="1" applyAlignment="1">
      <alignment vertical="center"/>
    </xf>
    <xf numFmtId="0" fontId="15" fillId="8" borderId="9" xfId="0" applyFont="1" applyFill="1" applyBorder="1" applyAlignment="1">
      <alignment vertical="center"/>
    </xf>
    <xf numFmtId="168" fontId="30" fillId="17" borderId="6" xfId="0" applyNumberFormat="1" applyFont="1" applyFill="1" applyBorder="1" applyAlignment="1">
      <alignment horizontal="center"/>
    </xf>
    <xf numFmtId="168" fontId="30" fillId="17" borderId="8" xfId="0" applyNumberFormat="1" applyFont="1" applyFill="1" applyBorder="1" applyAlignment="1">
      <alignment horizontal="center"/>
    </xf>
    <xf numFmtId="168" fontId="30" fillId="17" borderId="10" xfId="0" applyNumberFormat="1" applyFont="1" applyFill="1" applyBorder="1" applyAlignment="1">
      <alignment horizontal="center"/>
    </xf>
    <xf numFmtId="0" fontId="23" fillId="8" borderId="0" xfId="0" applyFont="1" applyFill="1"/>
    <xf numFmtId="0" fontId="25" fillId="8" borderId="4" xfId="0" applyFont="1" applyFill="1" applyBorder="1"/>
    <xf numFmtId="0" fontId="15" fillId="8" borderId="0" xfId="0" applyFont="1" applyFill="1" applyAlignment="1">
      <alignment vertical="center"/>
    </xf>
    <xf numFmtId="169" fontId="23" fillId="8" borderId="0" xfId="0" applyNumberFormat="1" applyFont="1" applyFill="1"/>
    <xf numFmtId="0" fontId="27" fillId="2" borderId="1" xfId="0" applyFont="1" applyFill="1" applyBorder="1" applyAlignment="1">
      <alignment horizontal="right" vertical="center"/>
    </xf>
    <xf numFmtId="0" fontId="27" fillId="2" borderId="2" xfId="0" applyFont="1" applyFill="1" applyBorder="1" applyAlignment="1">
      <alignment horizontal="right" vertical="center"/>
    </xf>
    <xf numFmtId="0" fontId="27" fillId="2" borderId="3" xfId="0" applyFont="1" applyFill="1" applyBorder="1" applyAlignment="1">
      <alignment horizontal="right" vertical="center"/>
    </xf>
    <xf numFmtId="0" fontId="30" fillId="2" borderId="11" xfId="0" applyFont="1" applyFill="1" applyBorder="1" applyAlignment="1">
      <alignment horizontal="right" vertical="center"/>
    </xf>
    <xf numFmtId="0" fontId="0" fillId="0" borderId="0" xfId="0"/>
    <xf numFmtId="0" fontId="38" fillId="2" borderId="19" xfId="0" applyFont="1" applyFill="1" applyBorder="1" applyAlignment="1">
      <alignment horizontal="right" vertical="center"/>
    </xf>
    <xf numFmtId="0" fontId="30" fillId="18" borderId="20" xfId="0" applyFont="1" applyFill="1" applyBorder="1" applyAlignment="1">
      <alignment horizontal="center" vertical="center"/>
    </xf>
    <xf numFmtId="0" fontId="30" fillId="12" borderId="21" xfId="0" applyFont="1" applyFill="1" applyBorder="1" applyAlignment="1">
      <alignment horizontal="center" vertical="center"/>
    </xf>
    <xf numFmtId="0" fontId="30" fillId="10" borderId="22" xfId="0" applyFont="1" applyFill="1" applyBorder="1" applyAlignment="1">
      <alignment horizontal="center" vertical="center"/>
    </xf>
    <xf numFmtId="0" fontId="34" fillId="2" borderId="23" xfId="0" applyFont="1" applyFill="1" applyBorder="1" applyAlignment="1">
      <alignment horizontal="center" vertical="top"/>
    </xf>
    <xf numFmtId="0" fontId="36" fillId="2" borderId="24" xfId="0" applyFont="1" applyFill="1" applyBorder="1" applyAlignment="1">
      <alignment horizontal="right" vertical="center"/>
    </xf>
    <xf numFmtId="169" fontId="34" fillId="18" borderId="25" xfId="0" applyNumberFormat="1" applyFont="1" applyFill="1" applyBorder="1" applyAlignment="1">
      <alignment horizontal="right" vertical="center"/>
    </xf>
    <xf numFmtId="169" fontId="34" fillId="12" borderId="26" xfId="0" applyNumberFormat="1" applyFont="1" applyFill="1" applyBorder="1" applyAlignment="1">
      <alignment horizontal="right" vertical="center"/>
    </xf>
    <xf numFmtId="169" fontId="34" fillId="10" borderId="27" xfId="0" applyNumberFormat="1" applyFont="1" applyFill="1" applyBorder="1" applyAlignment="1">
      <alignment horizontal="right" vertical="center"/>
    </xf>
    <xf numFmtId="0" fontId="36" fillId="2" borderId="29" xfId="0" applyFont="1" applyFill="1" applyBorder="1" applyAlignment="1">
      <alignment horizontal="right" vertical="center"/>
    </xf>
    <xf numFmtId="169" fontId="34" fillId="18" borderId="30" xfId="0" applyNumberFormat="1" applyFont="1" applyFill="1" applyBorder="1" applyAlignment="1">
      <alignment horizontal="right" vertical="center"/>
    </xf>
    <xf numFmtId="169" fontId="34" fillId="12" borderId="31" xfId="0" applyNumberFormat="1" applyFont="1" applyFill="1" applyBorder="1" applyAlignment="1">
      <alignment horizontal="right" vertical="center"/>
    </xf>
    <xf numFmtId="169" fontId="34" fillId="10" borderId="32" xfId="0" applyNumberFormat="1" applyFont="1" applyFill="1" applyBorder="1" applyAlignment="1">
      <alignment horizontal="right" vertical="center"/>
    </xf>
    <xf numFmtId="0" fontId="36" fillId="2" borderId="33" xfId="0" applyFont="1" applyFill="1" applyBorder="1" applyAlignment="1">
      <alignment horizontal="right" vertical="center"/>
    </xf>
    <xf numFmtId="169" fontId="37" fillId="0" borderId="34" xfId="0" applyNumberFormat="1" applyFont="1" applyFill="1" applyBorder="1" applyAlignment="1">
      <alignment horizontal="center" vertical="top"/>
    </xf>
    <xf numFmtId="169" fontId="37" fillId="0" borderId="35" xfId="0" applyNumberFormat="1" applyFont="1" applyFill="1" applyBorder="1" applyAlignment="1">
      <alignment horizontal="center" vertical="top"/>
    </xf>
    <xf numFmtId="169" fontId="37" fillId="0" borderId="3" xfId="0" applyNumberFormat="1" applyFont="1" applyFill="1" applyBorder="1" applyAlignment="1">
      <alignment horizontal="center" vertical="top"/>
    </xf>
    <xf numFmtId="0" fontId="34" fillId="2" borderId="10" xfId="0" applyFont="1" applyFill="1" applyBorder="1" applyAlignment="1">
      <alignment horizontal="center" vertical="top"/>
    </xf>
    <xf numFmtId="5" fontId="39" fillId="2" borderId="28" xfId="0" applyNumberFormat="1" applyFont="1" applyFill="1" applyBorder="1" applyAlignment="1">
      <alignment horizontal="right" vertical="center"/>
    </xf>
    <xf numFmtId="0" fontId="16" fillId="7" borderId="36" xfId="0" applyFont="1" applyFill="1" applyBorder="1" applyAlignment="1">
      <alignment vertical="center" wrapText="1"/>
    </xf>
    <xf numFmtId="166" fontId="14" fillId="7" borderId="0" xfId="0" applyNumberFormat="1" applyFont="1" applyFill="1" applyBorder="1" applyAlignment="1">
      <alignment horizontal="center" vertical="center"/>
    </xf>
    <xf numFmtId="0" fontId="15" fillId="7" borderId="0" xfId="0" applyFont="1" applyFill="1" applyBorder="1" applyAlignment="1">
      <alignment vertical="center"/>
    </xf>
    <xf numFmtId="0" fontId="14" fillId="9" borderId="36" xfId="0" applyFont="1" applyFill="1" applyBorder="1" applyAlignment="1">
      <alignment vertical="center"/>
    </xf>
    <xf numFmtId="0" fontId="14" fillId="9" borderId="0" xfId="0" applyFont="1" applyFill="1" applyBorder="1" applyAlignment="1">
      <alignment vertical="center"/>
    </xf>
    <xf numFmtId="0" fontId="16" fillId="9" borderId="0" xfId="0" applyFont="1" applyFill="1" applyBorder="1" applyAlignment="1">
      <alignment vertical="center"/>
    </xf>
    <xf numFmtId="0" fontId="14" fillId="10" borderId="36" xfId="0" applyFont="1" applyFill="1" applyBorder="1" applyAlignment="1">
      <alignment vertical="center"/>
    </xf>
    <xf numFmtId="3" fontId="17" fillId="10" borderId="0" xfId="0" applyNumberFormat="1" applyFont="1" applyFill="1" applyBorder="1" applyAlignment="1">
      <alignment horizontal="center" vertical="center"/>
    </xf>
    <xf numFmtId="0" fontId="17" fillId="10" borderId="0" xfId="0" applyFont="1" applyFill="1" applyBorder="1" applyAlignment="1">
      <alignment horizontal="right" vertical="center" wrapText="1"/>
    </xf>
    <xf numFmtId="0" fontId="16" fillId="11" borderId="36" xfId="0" applyFont="1" applyFill="1" applyBorder="1" applyAlignment="1">
      <alignment vertical="center"/>
    </xf>
    <xf numFmtId="3" fontId="14" fillId="11" borderId="0" xfId="0" applyNumberFormat="1" applyFont="1" applyFill="1" applyBorder="1" applyAlignment="1">
      <alignment horizontal="center" vertical="center"/>
    </xf>
    <xf numFmtId="0" fontId="15" fillId="11" borderId="0" xfId="0" applyFont="1" applyFill="1" applyBorder="1" applyAlignment="1">
      <alignment vertical="center"/>
    </xf>
    <xf numFmtId="0" fontId="14" fillId="12" borderId="36" xfId="0" applyFont="1" applyFill="1" applyBorder="1" applyAlignment="1">
      <alignment vertical="center"/>
    </xf>
    <xf numFmtId="3" fontId="17" fillId="12" borderId="0" xfId="0" applyNumberFormat="1" applyFont="1" applyFill="1" applyBorder="1" applyAlignment="1">
      <alignment horizontal="center" vertical="center"/>
    </xf>
    <xf numFmtId="0" fontId="17" fillId="12" borderId="0" xfId="0" applyFont="1" applyFill="1" applyBorder="1" applyAlignment="1">
      <alignment horizontal="right" vertical="center" wrapText="1"/>
    </xf>
    <xf numFmtId="0" fontId="16" fillId="7" borderId="36" xfId="0" applyFont="1" applyFill="1" applyBorder="1" applyAlignment="1">
      <alignment vertical="center"/>
    </xf>
    <xf numFmtId="3" fontId="14" fillId="7" borderId="0" xfId="0" applyNumberFormat="1" applyFont="1" applyFill="1" applyBorder="1" applyAlignment="1">
      <alignment horizontal="center" vertical="center"/>
    </xf>
    <xf numFmtId="0" fontId="23" fillId="0" borderId="1" xfId="0" applyFont="1" applyBorder="1"/>
    <xf numFmtId="0" fontId="23" fillId="0" borderId="2" xfId="0" applyFont="1" applyBorder="1"/>
    <xf numFmtId="0" fontId="23" fillId="0" borderId="3" xfId="0" applyFont="1" applyBorder="1"/>
    <xf numFmtId="0" fontId="30" fillId="8" borderId="6" xfId="0" applyFont="1" applyFill="1" applyBorder="1" applyAlignment="1">
      <alignment horizontal="center"/>
    </xf>
    <xf numFmtId="0" fontId="30" fillId="8" borderId="5" xfId="0" applyFont="1" applyFill="1" applyBorder="1" applyAlignment="1">
      <alignment horizontal="center"/>
    </xf>
    <xf numFmtId="0" fontId="35" fillId="2" borderId="0" xfId="0" applyFont="1" applyFill="1" applyAlignment="1">
      <alignment horizontal="right" vertical="top"/>
    </xf>
    <xf numFmtId="0" fontId="41" fillId="2" borderId="0" xfId="1" applyFont="1" applyFill="1" applyBorder="1" applyAlignment="1">
      <alignment horizontal="left" vertical="center"/>
    </xf>
    <xf numFmtId="0" fontId="0" fillId="0" borderId="0" xfId="0"/>
    <xf numFmtId="0" fontId="1" fillId="6" borderId="0" xfId="0" applyFont="1" applyFill="1" applyAlignment="1">
      <alignment horizontal="center"/>
    </xf>
    <xf numFmtId="0" fontId="1" fillId="13" borderId="0" xfId="0" applyFont="1" applyFill="1" applyBorder="1" applyAlignment="1">
      <alignment horizontal="center"/>
    </xf>
    <xf numFmtId="0" fontId="22" fillId="0" borderId="0" xfId="0" applyFont="1" applyBorder="1"/>
    <xf numFmtId="0" fontId="11" fillId="3" borderId="0" xfId="0" applyFont="1" applyFill="1" applyAlignment="1">
      <alignment horizontal="center"/>
    </xf>
    <xf numFmtId="0" fontId="31" fillId="6" borderId="0" xfId="0" applyFont="1" applyFill="1" applyAlignment="1">
      <alignment horizontal="center"/>
    </xf>
    <xf numFmtId="0" fontId="35" fillId="2" borderId="0" xfId="0" applyFont="1" applyFill="1" applyAlignment="1">
      <alignment horizontal="right" vertical="center" wrapText="1"/>
    </xf>
    <xf numFmtId="0" fontId="31" fillId="13" borderId="0" xfId="0" applyFont="1" applyFill="1" applyBorder="1" applyAlignment="1">
      <alignment horizontal="center"/>
    </xf>
    <xf numFmtId="0" fontId="33" fillId="0" borderId="0" xfId="0" applyFont="1" applyBorder="1"/>
    <xf numFmtId="0" fontId="43" fillId="2" borderId="0" xfId="1" applyFont="1" applyFill="1" applyBorder="1" applyAlignment="1">
      <alignment horizontal="left" vertical="center"/>
    </xf>
    <xf numFmtId="0" fontId="35" fillId="2" borderId="0" xfId="0" applyFont="1" applyFill="1" applyBorder="1" applyAlignment="1">
      <alignment horizontal="right" vertical="center" wrapText="1"/>
    </xf>
    <xf numFmtId="0" fontId="17" fillId="0" borderId="0" xfId="0" applyFont="1" applyAlignment="1">
      <alignment vertical="center"/>
    </xf>
    <xf numFmtId="0" fontId="44" fillId="0" borderId="0" xfId="0" applyFont="1" applyAlignment="1">
      <alignment horizontal="right" vertical="center"/>
    </xf>
    <xf numFmtId="0" fontId="5" fillId="2" borderId="0" xfId="0" applyFont="1" applyFill="1" applyAlignment="1">
      <alignment horizontal="left" vertical="top" wrapText="1"/>
    </xf>
    <xf numFmtId="0" fontId="45"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86CE09"/>
      <color rgb="FF3B23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Berkus Valuation Method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a-IR"/>
        </a:p>
      </c:txPr>
    </c:title>
    <c:autoTitleDeleted val="0"/>
    <c:plotArea>
      <c:layout/>
      <c:barChart>
        <c:barDir val="col"/>
        <c:grouping val="clustered"/>
        <c:varyColors val="0"/>
        <c:ser>
          <c:idx val="0"/>
          <c:order val="0"/>
          <c:tx>
            <c:strRef>
              <c:f>Calculation!$C$199</c:f>
              <c:strCache>
                <c:ptCount val="1"/>
                <c:pt idx="0">
                  <c:v>Company A</c:v>
                </c:pt>
              </c:strCache>
            </c:strRef>
          </c:tx>
          <c:spPr>
            <a:solidFill>
              <a:schemeClr val="accent6">
                <a:lumMod val="75000"/>
              </a:schemeClr>
            </a:solidFill>
            <a:ln>
              <a:noFill/>
            </a:ln>
            <a:effectLst/>
          </c:spPr>
          <c:invertIfNegative val="0"/>
          <c:cat>
            <c:strRef>
              <c:f>Calculation!$B$200:$B$204</c:f>
              <c:strCache>
                <c:ptCount val="5"/>
                <c:pt idx="0">
                  <c:v>Sound Idea</c:v>
                </c:pt>
                <c:pt idx="1">
                  <c:v>Prototype</c:v>
                </c:pt>
                <c:pt idx="2">
                  <c:v>Quality Management Team</c:v>
                </c:pt>
                <c:pt idx="3">
                  <c:v>Strategic Relationships</c:v>
                </c:pt>
                <c:pt idx="4">
                  <c:v>Product Rollout or Sales</c:v>
                </c:pt>
              </c:strCache>
            </c:strRef>
          </c:cat>
          <c:val>
            <c:numRef>
              <c:f>Calculation!$C$200:$C$204</c:f>
              <c:numCache>
                <c:formatCode>_("$"* #,##0_);_("$"* \(#,##0\);_("$"* "-"??_);_(@_)</c:formatCode>
                <c:ptCount val="5"/>
                <c:pt idx="0">
                  <c:v>200000</c:v>
                </c:pt>
                <c:pt idx="1">
                  <c:v>250000</c:v>
                </c:pt>
                <c:pt idx="2">
                  <c:v>83333.333333333328</c:v>
                </c:pt>
                <c:pt idx="3">
                  <c:v>291666.66666666669</c:v>
                </c:pt>
                <c:pt idx="4">
                  <c:v>125000</c:v>
                </c:pt>
              </c:numCache>
            </c:numRef>
          </c:val>
          <c:extLst xmlns:c16r2="http://schemas.microsoft.com/office/drawing/2015/06/chart">
            <c:ext xmlns:c16="http://schemas.microsoft.com/office/drawing/2014/chart" uri="{C3380CC4-5D6E-409C-BE32-E72D297353CC}">
              <c16:uniqueId val="{00000000-BEF0-41AA-99C8-350B42BEF725}"/>
            </c:ext>
          </c:extLst>
        </c:ser>
        <c:ser>
          <c:idx val="1"/>
          <c:order val="1"/>
          <c:tx>
            <c:strRef>
              <c:f>Calculation!$D$199</c:f>
              <c:strCache>
                <c:ptCount val="1"/>
                <c:pt idx="0">
                  <c:v>Company B</c:v>
                </c:pt>
              </c:strCache>
            </c:strRef>
          </c:tx>
          <c:spPr>
            <a:solidFill>
              <a:srgbClr val="3B2316"/>
            </a:solidFill>
            <a:ln>
              <a:noFill/>
            </a:ln>
            <a:effectLst/>
          </c:spPr>
          <c:invertIfNegative val="0"/>
          <c:cat>
            <c:strRef>
              <c:f>Calculation!$B$200:$B$204</c:f>
              <c:strCache>
                <c:ptCount val="5"/>
                <c:pt idx="0">
                  <c:v>Sound Idea</c:v>
                </c:pt>
                <c:pt idx="1">
                  <c:v>Prototype</c:v>
                </c:pt>
                <c:pt idx="2">
                  <c:v>Quality Management Team</c:v>
                </c:pt>
                <c:pt idx="3">
                  <c:v>Strategic Relationships</c:v>
                </c:pt>
                <c:pt idx="4">
                  <c:v>Product Rollout or Sales</c:v>
                </c:pt>
              </c:strCache>
            </c:strRef>
          </c:cat>
          <c:val>
            <c:numRef>
              <c:f>Calculation!$D$200:$D$204</c:f>
              <c:numCache>
                <c:formatCode>_("$"* #,##0_);_("$"* \(#,##0\);_("$"* "-"??_);_(@_)</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BEF0-41AA-99C8-350B42BEF725}"/>
            </c:ext>
          </c:extLst>
        </c:ser>
        <c:ser>
          <c:idx val="2"/>
          <c:order val="2"/>
          <c:tx>
            <c:strRef>
              <c:f>Calculation!$E$199</c:f>
              <c:strCache>
                <c:ptCount val="1"/>
                <c:pt idx="0">
                  <c:v>Company C</c:v>
                </c:pt>
              </c:strCache>
            </c:strRef>
          </c:tx>
          <c:spPr>
            <a:solidFill>
              <a:srgbClr val="86CE09"/>
            </a:solidFill>
            <a:ln>
              <a:noFill/>
            </a:ln>
            <a:effectLst/>
          </c:spPr>
          <c:invertIfNegative val="0"/>
          <c:cat>
            <c:strRef>
              <c:f>Calculation!$B$200:$B$204</c:f>
              <c:strCache>
                <c:ptCount val="5"/>
                <c:pt idx="0">
                  <c:v>Sound Idea</c:v>
                </c:pt>
                <c:pt idx="1">
                  <c:v>Prototype</c:v>
                </c:pt>
                <c:pt idx="2">
                  <c:v>Quality Management Team</c:v>
                </c:pt>
                <c:pt idx="3">
                  <c:v>Strategic Relationships</c:v>
                </c:pt>
                <c:pt idx="4">
                  <c:v>Product Rollout or Sales</c:v>
                </c:pt>
              </c:strCache>
            </c:strRef>
          </c:cat>
          <c:val>
            <c:numRef>
              <c:f>Calculation!$E$200:$E$204</c:f>
              <c:numCache>
                <c:formatCode>_("$"* #,##0_);_("$"* \(#,##0\);_("$"* "-"??_);_(@_)</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BEF0-41AA-99C8-350B42BEF725}"/>
            </c:ext>
          </c:extLst>
        </c:ser>
        <c:dLbls>
          <c:showLegendKey val="0"/>
          <c:showVal val="0"/>
          <c:showCatName val="0"/>
          <c:showSerName val="0"/>
          <c:showPercent val="0"/>
          <c:showBubbleSize val="0"/>
        </c:dLbls>
        <c:gapWidth val="219"/>
        <c:overlap val="-27"/>
        <c:axId val="721937808"/>
        <c:axId val="721942160"/>
      </c:barChart>
      <c:catAx>
        <c:axId val="72193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721942160"/>
        <c:crosses val="autoZero"/>
        <c:auto val="1"/>
        <c:lblAlgn val="ctr"/>
        <c:lblOffset val="100"/>
        <c:noMultiLvlLbl val="0"/>
      </c:catAx>
      <c:valAx>
        <c:axId val="721942160"/>
        <c:scaling>
          <c:orientation val="minMax"/>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721937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rgbClr val="86CE09"/>
      </a:solidFill>
      <a:round/>
    </a:ln>
    <a:effectLst/>
  </c:spPr>
  <c:txPr>
    <a:bodyPr/>
    <a:lstStyle/>
    <a:p>
      <a:pPr>
        <a:defRPr/>
      </a:pPr>
      <a:endParaRPr lang="fa-I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373448</xdr:colOff>
      <xdr:row>26</xdr:row>
      <xdr:rowOff>25904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619048" cy="4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14</xdr:row>
      <xdr:rowOff>152399</xdr:rowOff>
    </xdr:from>
    <xdr:to>
      <xdr:col>9</xdr:col>
      <xdr:colOff>0</xdr:colOff>
      <xdr:row>34</xdr:row>
      <xdr:rowOff>85724</xdr:rowOff>
    </xdr:to>
    <xdr:graphicFrame macro="">
      <xdr:nvGraphicFramePr>
        <xdr:cNvPr id="3" name="Chart 2">
          <a:extLst>
            <a:ext uri="{FF2B5EF4-FFF2-40B4-BE49-F238E27FC236}">
              <a16:creationId xmlns="" xmlns:a16="http://schemas.microsoft.com/office/drawing/2014/main" id="{DCB6FECF-F38D-4C09-8ABB-7098580C7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nkedin.com/in/khazaeisajjad/"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inkedin.com/posts/khazaeisajjad_startupabrvaluation-iranabrstartupabrvaluation-activity-7276990965112852480-UL95?utm_source=share&amp;utm_medium=member_deskto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8:C28"/>
  <sheetViews>
    <sheetView showGridLines="0" zoomScale="90" zoomScaleNormal="90" workbookViewId="0">
      <selection activeCell="F18" sqref="F18"/>
    </sheetView>
  </sheetViews>
  <sheetFormatPr defaultColWidth="12.5546875" defaultRowHeight="13.2" x14ac:dyDescent="0.25"/>
  <cols>
    <col min="1" max="1" width="48.33203125" style="129" bestFit="1" customWidth="1"/>
    <col min="2" max="2" width="22.109375" style="129" bestFit="1" customWidth="1"/>
    <col min="3" max="3" width="32.33203125" style="129" bestFit="1" customWidth="1"/>
    <col min="4" max="4" width="32" style="129" bestFit="1" customWidth="1"/>
    <col min="5" max="5" width="13.109375" style="129" bestFit="1" customWidth="1"/>
    <col min="6" max="6" width="25.33203125" style="129" bestFit="1" customWidth="1"/>
    <col min="7" max="7" width="12.88671875" style="129" customWidth="1"/>
    <col min="8" max="8" width="22.33203125" style="129" customWidth="1"/>
    <col min="9" max="9" width="29.109375" style="129" bestFit="1" customWidth="1"/>
    <col min="10" max="10" width="14.33203125" style="129" bestFit="1" customWidth="1"/>
    <col min="11" max="16384" width="12.5546875" style="129"/>
  </cols>
  <sheetData>
    <row r="28" spans="1:3" ht="17.399999999999999" x14ac:dyDescent="0.25">
      <c r="A28" s="172" t="s">
        <v>135</v>
      </c>
      <c r="B28" s="172"/>
      <c r="C28" s="172"/>
    </row>
  </sheetData>
  <mergeCells count="1">
    <mergeCell ref="A28:C28"/>
  </mergeCells>
  <hyperlinks>
    <hyperlink ref="A28:C28" r:id="rId1" display="* https://www.linkedin.com/in/khazaeisajja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Y30"/>
  <sheetViews>
    <sheetView showGridLines="0" tabSelected="1" workbookViewId="0">
      <selection activeCell="F25" sqref="F25"/>
    </sheetView>
  </sheetViews>
  <sheetFormatPr defaultColWidth="12.5546875" defaultRowHeight="13.2" x14ac:dyDescent="0.25"/>
  <cols>
    <col min="1" max="1" width="7.5546875" customWidth="1"/>
    <col min="2" max="2" width="40" bestFit="1" customWidth="1"/>
    <col min="3" max="3" width="45.5546875" bestFit="1" customWidth="1"/>
    <col min="4" max="4" width="22.77734375" bestFit="1" customWidth="1"/>
    <col min="5" max="5" width="15.109375" bestFit="1" customWidth="1"/>
    <col min="6" max="6" width="15.109375" customWidth="1"/>
    <col min="7" max="7" width="15.109375" bestFit="1" customWidth="1"/>
    <col min="8" max="8" width="15.109375" customWidth="1"/>
    <col min="9" max="9" width="15.109375" bestFit="1" customWidth="1"/>
    <col min="11" max="11" width="29.109375" customWidth="1"/>
    <col min="12" max="12" width="14.33203125" customWidth="1"/>
  </cols>
  <sheetData>
    <row r="2" spans="1:25" ht="22.8" x14ac:dyDescent="0.4">
      <c r="B2" s="174" t="s">
        <v>0</v>
      </c>
      <c r="C2" s="174"/>
      <c r="D2" s="174"/>
      <c r="E2" s="174"/>
      <c r="F2" s="174"/>
      <c r="G2" s="174"/>
      <c r="H2" s="174"/>
      <c r="I2" s="174"/>
    </row>
    <row r="3" spans="1:25" x14ac:dyDescent="0.25">
      <c r="A3" s="1"/>
      <c r="B3" s="1"/>
      <c r="C3" s="2"/>
      <c r="D3" s="3"/>
      <c r="E3" s="3"/>
      <c r="F3" s="3"/>
      <c r="G3" s="3"/>
      <c r="H3" s="3"/>
      <c r="I3" s="1"/>
      <c r="J3" s="1"/>
      <c r="K3" s="1"/>
      <c r="L3" s="1"/>
      <c r="M3" s="1"/>
      <c r="N3" s="1"/>
      <c r="O3" s="1"/>
      <c r="P3" s="1"/>
      <c r="Q3" s="1"/>
      <c r="R3" s="1"/>
      <c r="S3" s="1"/>
      <c r="T3" s="1"/>
      <c r="U3" s="1"/>
      <c r="V3" s="1"/>
      <c r="W3" s="1"/>
      <c r="X3" s="1"/>
      <c r="Y3" s="1"/>
    </row>
    <row r="4" spans="1:25" ht="13.2" customHeight="1" x14ac:dyDescent="0.25">
      <c r="A4" s="4"/>
      <c r="B4" s="186" t="s">
        <v>143</v>
      </c>
      <c r="C4" s="186"/>
      <c r="D4" s="186"/>
      <c r="E4" s="186"/>
      <c r="F4" s="186"/>
      <c r="G4" s="186"/>
      <c r="H4" s="186"/>
      <c r="I4" s="186"/>
      <c r="J4" s="4"/>
      <c r="K4" s="4"/>
      <c r="L4" s="4"/>
      <c r="M4" s="4"/>
      <c r="N4" s="4"/>
      <c r="O4" s="4"/>
      <c r="P4" s="4"/>
      <c r="Q4" s="4"/>
      <c r="R4" s="4"/>
      <c r="S4" s="4"/>
      <c r="T4" s="4"/>
      <c r="U4" s="4"/>
      <c r="V4" s="4"/>
      <c r="W4" s="4"/>
      <c r="X4" s="4"/>
      <c r="Y4" s="4"/>
    </row>
    <row r="5" spans="1:25" x14ac:dyDescent="0.25">
      <c r="A5" s="4"/>
      <c r="B5" s="186"/>
      <c r="C5" s="186"/>
      <c r="D5" s="186"/>
      <c r="E5" s="186"/>
      <c r="F5" s="186"/>
      <c r="G5" s="186"/>
      <c r="H5" s="186"/>
      <c r="I5" s="186"/>
      <c r="J5" s="4"/>
      <c r="K5" s="4"/>
      <c r="L5" s="4"/>
      <c r="M5" s="4"/>
      <c r="N5" s="4"/>
      <c r="O5" s="4"/>
      <c r="P5" s="4"/>
      <c r="Q5" s="4"/>
      <c r="R5" s="4"/>
      <c r="S5" s="4"/>
      <c r="T5" s="4"/>
      <c r="U5" s="4"/>
      <c r="V5" s="4"/>
      <c r="W5" s="4"/>
      <c r="X5" s="4"/>
      <c r="Y5" s="4"/>
    </row>
    <row r="6" spans="1:25" x14ac:dyDescent="0.25">
      <c r="A6" s="4"/>
      <c r="B6" s="186"/>
      <c r="C6" s="186"/>
      <c r="D6" s="186"/>
      <c r="E6" s="186"/>
      <c r="F6" s="186"/>
      <c r="G6" s="186"/>
      <c r="H6" s="186"/>
      <c r="I6" s="186"/>
      <c r="J6" s="4"/>
      <c r="K6" s="4"/>
      <c r="L6" s="4"/>
      <c r="M6" s="4"/>
      <c r="N6" s="4"/>
      <c r="O6" s="4"/>
      <c r="P6" s="4"/>
      <c r="Q6" s="4"/>
      <c r="R6" s="4"/>
      <c r="S6" s="4"/>
      <c r="T6" s="4"/>
      <c r="U6" s="4"/>
      <c r="V6" s="4"/>
      <c r="W6" s="4"/>
      <c r="X6" s="4"/>
      <c r="Y6" s="4"/>
    </row>
    <row r="7" spans="1:25" x14ac:dyDescent="0.25">
      <c r="A7" s="4"/>
      <c r="B7" s="186"/>
      <c r="C7" s="186"/>
      <c r="D7" s="186"/>
      <c r="E7" s="186"/>
      <c r="F7" s="186"/>
      <c r="G7" s="186"/>
      <c r="H7" s="186"/>
      <c r="I7" s="186"/>
      <c r="J7" s="4"/>
      <c r="K7" s="4"/>
      <c r="L7" s="4"/>
      <c r="M7" s="4"/>
      <c r="N7" s="4"/>
      <c r="O7" s="4"/>
      <c r="P7" s="4"/>
      <c r="Q7" s="4"/>
      <c r="R7" s="4"/>
      <c r="S7" s="4"/>
      <c r="T7" s="4"/>
      <c r="U7" s="4"/>
      <c r="V7" s="4"/>
      <c r="W7" s="4"/>
      <c r="X7" s="4"/>
      <c r="Y7" s="4"/>
    </row>
    <row r="8" spans="1:25" x14ac:dyDescent="0.25">
      <c r="A8" s="4"/>
      <c r="B8" s="186"/>
      <c r="C8" s="186"/>
      <c r="D8" s="186"/>
      <c r="E8" s="186"/>
      <c r="F8" s="186"/>
      <c r="G8" s="186"/>
      <c r="H8" s="186"/>
      <c r="I8" s="186"/>
      <c r="J8" s="4"/>
      <c r="K8" s="4"/>
      <c r="L8" s="4"/>
      <c r="M8" s="4"/>
      <c r="N8" s="4"/>
      <c r="O8" s="4"/>
      <c r="P8" s="4"/>
      <c r="Q8" s="4"/>
      <c r="R8" s="4"/>
      <c r="S8" s="4"/>
      <c r="T8" s="4"/>
      <c r="U8" s="4"/>
      <c r="V8" s="4"/>
      <c r="W8" s="4"/>
      <c r="X8" s="4"/>
      <c r="Y8" s="4"/>
    </row>
    <row r="9" spans="1:25" x14ac:dyDescent="0.25">
      <c r="A9" s="4"/>
      <c r="B9" s="186"/>
      <c r="C9" s="186"/>
      <c r="D9" s="186"/>
      <c r="E9" s="186"/>
      <c r="F9" s="186"/>
      <c r="G9" s="186"/>
      <c r="H9" s="186"/>
      <c r="I9" s="186"/>
      <c r="J9" s="4"/>
      <c r="K9" s="4"/>
      <c r="L9" s="4"/>
      <c r="M9" s="4"/>
      <c r="N9" s="4"/>
      <c r="O9" s="4"/>
      <c r="P9" s="4"/>
      <c r="Q9" s="4"/>
      <c r="R9" s="4"/>
      <c r="S9" s="4"/>
      <c r="T9" s="4"/>
      <c r="U9" s="4"/>
      <c r="V9" s="4"/>
      <c r="W9" s="4"/>
      <c r="X9" s="4"/>
      <c r="Y9" s="4"/>
    </row>
    <row r="10" spans="1:25" x14ac:dyDescent="0.25">
      <c r="A10" s="4"/>
      <c r="B10" s="186"/>
      <c r="C10" s="186"/>
      <c r="D10" s="186"/>
      <c r="E10" s="186"/>
      <c r="F10" s="186"/>
      <c r="G10" s="186"/>
      <c r="H10" s="186"/>
      <c r="I10" s="186"/>
      <c r="J10" s="4"/>
      <c r="K10" s="4"/>
      <c r="L10" s="4"/>
      <c r="M10" s="4"/>
      <c r="N10" s="4"/>
      <c r="O10" s="4"/>
      <c r="P10" s="4"/>
      <c r="Q10" s="4"/>
      <c r="R10" s="4"/>
      <c r="S10" s="4"/>
      <c r="T10" s="4"/>
      <c r="U10" s="4"/>
      <c r="V10" s="4"/>
      <c r="W10" s="4"/>
      <c r="X10" s="4"/>
      <c r="Y10" s="4"/>
    </row>
    <row r="11" spans="1:25" x14ac:dyDescent="0.25">
      <c r="A11" s="4"/>
      <c r="B11" s="186"/>
      <c r="C11" s="186"/>
      <c r="D11" s="186"/>
      <c r="E11" s="186"/>
      <c r="F11" s="186"/>
      <c r="G11" s="186"/>
      <c r="H11" s="186"/>
      <c r="I11" s="186"/>
      <c r="J11" s="4"/>
      <c r="K11" s="4"/>
      <c r="L11" s="4"/>
      <c r="M11" s="4"/>
      <c r="N11" s="4"/>
      <c r="O11" s="4"/>
      <c r="P11" s="4"/>
      <c r="Q11" s="4"/>
      <c r="R11" s="4"/>
      <c r="S11" s="4"/>
      <c r="T11" s="4"/>
      <c r="U11" s="4"/>
      <c r="V11" s="4"/>
      <c r="W11" s="4"/>
      <c r="X11" s="4"/>
      <c r="Y11" s="4"/>
    </row>
    <row r="12" spans="1:25" x14ac:dyDescent="0.25">
      <c r="A12" s="4"/>
      <c r="B12" s="186"/>
      <c r="C12" s="186"/>
      <c r="D12" s="186"/>
      <c r="E12" s="186"/>
      <c r="F12" s="186"/>
      <c r="G12" s="186"/>
      <c r="H12" s="186"/>
      <c r="I12" s="186"/>
      <c r="J12" s="4"/>
      <c r="K12" s="4"/>
      <c r="L12" s="4"/>
      <c r="M12" s="4"/>
      <c r="N12" s="4"/>
      <c r="O12" s="4"/>
      <c r="P12" s="4"/>
      <c r="Q12" s="4"/>
      <c r="R12" s="4"/>
      <c r="S12" s="4"/>
      <c r="T12" s="4"/>
      <c r="U12" s="4"/>
      <c r="V12" s="4"/>
      <c r="W12" s="4"/>
      <c r="X12" s="4"/>
      <c r="Y12" s="4"/>
    </row>
    <row r="13" spans="1:25" x14ac:dyDescent="0.25">
      <c r="A13" s="4"/>
      <c r="B13" s="186"/>
      <c r="C13" s="186"/>
      <c r="D13" s="186"/>
      <c r="E13" s="186"/>
      <c r="F13" s="186"/>
      <c r="G13" s="186"/>
      <c r="H13" s="186"/>
      <c r="I13" s="186"/>
      <c r="J13" s="4"/>
      <c r="K13" s="4"/>
      <c r="L13" s="4"/>
      <c r="M13" s="4"/>
      <c r="N13" s="4"/>
      <c r="O13" s="4"/>
      <c r="P13" s="4"/>
      <c r="Q13" s="4"/>
      <c r="R13" s="4"/>
      <c r="S13" s="4"/>
      <c r="T13" s="4"/>
      <c r="U13" s="4"/>
      <c r="V13" s="4"/>
      <c r="W13" s="4"/>
      <c r="X13" s="4"/>
      <c r="Y13" s="4"/>
    </row>
    <row r="14" spans="1:25" x14ac:dyDescent="0.25">
      <c r="A14" s="4"/>
      <c r="B14" s="186"/>
      <c r="C14" s="186"/>
      <c r="D14" s="186"/>
      <c r="E14" s="186"/>
      <c r="F14" s="186"/>
      <c r="G14" s="186"/>
      <c r="H14" s="186"/>
      <c r="I14" s="186"/>
      <c r="J14" s="4"/>
      <c r="K14" s="4"/>
      <c r="L14" s="4"/>
      <c r="M14" s="4"/>
      <c r="N14" s="4"/>
      <c r="O14" s="4"/>
      <c r="P14" s="4"/>
      <c r="Q14" s="4"/>
      <c r="R14" s="4"/>
      <c r="S14" s="4"/>
      <c r="T14" s="4"/>
      <c r="U14" s="4"/>
      <c r="V14" s="4"/>
      <c r="W14" s="4"/>
      <c r="X14" s="4"/>
      <c r="Y14" s="4"/>
    </row>
    <row r="15" spans="1:25" x14ac:dyDescent="0.25">
      <c r="A15" s="4"/>
      <c r="B15" s="186"/>
      <c r="C15" s="186"/>
      <c r="D15" s="186"/>
      <c r="E15" s="186"/>
      <c r="F15" s="186"/>
      <c r="G15" s="186"/>
      <c r="H15" s="186"/>
      <c r="I15" s="186"/>
      <c r="J15" s="4"/>
      <c r="K15" s="4"/>
      <c r="L15" s="4"/>
      <c r="M15" s="4"/>
      <c r="N15" s="4"/>
      <c r="O15" s="4"/>
      <c r="P15" s="4"/>
      <c r="Q15" s="4"/>
      <c r="R15" s="4"/>
      <c r="S15" s="4"/>
      <c r="T15" s="4"/>
      <c r="U15" s="4"/>
      <c r="V15" s="4"/>
      <c r="W15" s="4"/>
      <c r="X15" s="4"/>
      <c r="Y15" s="4"/>
    </row>
    <row r="16" spans="1:25" x14ac:dyDescent="0.25">
      <c r="A16" s="4"/>
      <c r="B16" s="186"/>
      <c r="C16" s="186"/>
      <c r="D16" s="186"/>
      <c r="E16" s="186"/>
      <c r="F16" s="186"/>
      <c r="G16" s="186"/>
      <c r="H16" s="186"/>
      <c r="I16" s="186"/>
      <c r="J16" s="4"/>
      <c r="K16" s="4"/>
      <c r="L16" s="4"/>
      <c r="M16" s="4"/>
      <c r="N16" s="4"/>
      <c r="O16" s="4"/>
      <c r="P16" s="4"/>
      <c r="Q16" s="4"/>
      <c r="R16" s="4"/>
      <c r="S16" s="4"/>
      <c r="T16" s="4"/>
      <c r="U16" s="4"/>
      <c r="V16" s="4"/>
      <c r="W16" s="4"/>
      <c r="X16" s="4"/>
      <c r="Y16" s="4"/>
    </row>
    <row r="17" spans="1:25" x14ac:dyDescent="0.25">
      <c r="A17" s="4"/>
      <c r="B17" s="187" t="s">
        <v>144</v>
      </c>
      <c r="C17" s="187"/>
      <c r="D17" s="187"/>
      <c r="E17" s="187"/>
      <c r="F17" s="187"/>
      <c r="G17" s="187"/>
      <c r="H17" s="187"/>
      <c r="I17" s="187"/>
      <c r="J17" s="4"/>
      <c r="K17" s="4"/>
      <c r="L17" s="4"/>
      <c r="M17" s="4"/>
      <c r="N17" s="4"/>
      <c r="O17" s="4"/>
      <c r="P17" s="4"/>
      <c r="Q17" s="4"/>
      <c r="R17" s="4"/>
      <c r="S17" s="4"/>
      <c r="T17" s="4"/>
      <c r="U17" s="4"/>
      <c r="V17" s="4"/>
      <c r="W17" s="4"/>
      <c r="X17" s="4"/>
      <c r="Y17" s="4"/>
    </row>
    <row r="18" spans="1:25" x14ac:dyDescent="0.25">
      <c r="A18" s="4"/>
      <c r="B18" s="187"/>
      <c r="C18" s="187"/>
      <c r="D18" s="187"/>
      <c r="E18" s="187"/>
      <c r="F18" s="187"/>
      <c r="G18" s="187"/>
      <c r="H18" s="187"/>
      <c r="I18" s="187"/>
      <c r="J18" s="4"/>
      <c r="K18" s="4"/>
      <c r="L18" s="4"/>
      <c r="M18" s="4"/>
      <c r="N18" s="4"/>
      <c r="O18" s="4"/>
      <c r="P18" s="4"/>
      <c r="Q18" s="4"/>
      <c r="R18" s="4"/>
      <c r="S18" s="4"/>
      <c r="T18" s="4"/>
      <c r="U18" s="4"/>
      <c r="V18" s="4"/>
      <c r="W18" s="4"/>
      <c r="X18" s="4"/>
      <c r="Y18" s="4"/>
    </row>
    <row r="20" spans="1:25" ht="22.8" x14ac:dyDescent="0.4">
      <c r="B20" s="175" t="s">
        <v>16</v>
      </c>
      <c r="C20" s="176"/>
      <c r="D20" s="176"/>
      <c r="E20" s="176"/>
    </row>
    <row r="21" spans="1:25" ht="16.2" thickBot="1" x14ac:dyDescent="0.3">
      <c r="B21" s="58"/>
      <c r="C21" s="58"/>
      <c r="D21" s="58"/>
      <c r="E21" s="58"/>
    </row>
    <row r="22" spans="1:25" ht="16.2" thickBot="1" x14ac:dyDescent="0.3">
      <c r="B22" s="59" t="s">
        <v>17</v>
      </c>
      <c r="C22" s="60">
        <v>500000</v>
      </c>
      <c r="D22" s="58"/>
      <c r="E22" s="58"/>
    </row>
    <row r="23" spans="1:25" ht="15.6" x14ac:dyDescent="0.25">
      <c r="B23" s="58"/>
      <c r="C23" s="58"/>
      <c r="D23" s="58"/>
      <c r="E23" s="58"/>
    </row>
    <row r="24" spans="1:25" ht="16.2" thickBot="1" x14ac:dyDescent="0.3">
      <c r="B24" s="58"/>
      <c r="C24" s="58"/>
      <c r="D24" s="58"/>
      <c r="E24" s="58"/>
    </row>
    <row r="25" spans="1:25" ht="16.2" thickBot="1" x14ac:dyDescent="0.3">
      <c r="B25" s="61" t="s">
        <v>18</v>
      </c>
      <c r="C25" s="62" t="s">
        <v>19</v>
      </c>
      <c r="D25" s="63" t="s">
        <v>20</v>
      </c>
      <c r="E25" s="58"/>
    </row>
    <row r="26" spans="1:25" ht="16.2" thickBot="1" x14ac:dyDescent="0.3">
      <c r="B26" s="64">
        <v>4</v>
      </c>
      <c r="C26" s="67" t="s">
        <v>25</v>
      </c>
      <c r="D26" s="66">
        <f>(B26*$C$22)/4</f>
        <v>500000</v>
      </c>
      <c r="E26" s="58"/>
    </row>
    <row r="27" spans="1:25" ht="16.2" thickBot="1" x14ac:dyDescent="0.3">
      <c r="B27" s="64">
        <v>3</v>
      </c>
      <c r="C27" s="68" t="s">
        <v>23</v>
      </c>
      <c r="D27" s="66">
        <f>(B27*$C$22)/4</f>
        <v>375000</v>
      </c>
      <c r="E27" s="58"/>
    </row>
    <row r="28" spans="1:25" ht="16.2" thickBot="1" x14ac:dyDescent="0.3">
      <c r="B28" s="64">
        <v>2</v>
      </c>
      <c r="C28" s="68" t="s">
        <v>21</v>
      </c>
      <c r="D28" s="66">
        <f>(B28*$C$22)/4</f>
        <v>250000</v>
      </c>
      <c r="E28" s="58"/>
    </row>
    <row r="29" spans="1:25" ht="16.2" thickBot="1" x14ac:dyDescent="0.3">
      <c r="B29" s="64">
        <v>1</v>
      </c>
      <c r="C29" s="68" t="s">
        <v>22</v>
      </c>
      <c r="D29" s="66">
        <f>(B29*$C$22)/4</f>
        <v>125000</v>
      </c>
      <c r="E29" s="58"/>
    </row>
    <row r="30" spans="1:25" ht="16.2" thickBot="1" x14ac:dyDescent="0.3">
      <c r="B30" s="65">
        <v>0</v>
      </c>
      <c r="C30" s="69" t="s">
        <v>24</v>
      </c>
      <c r="D30" s="66">
        <f>B30*$C$22</f>
        <v>0</v>
      </c>
      <c r="E30" s="58"/>
    </row>
  </sheetData>
  <mergeCells count="4">
    <mergeCell ref="B2:I2"/>
    <mergeCell ref="B20:E20"/>
    <mergeCell ref="B4:I16"/>
    <mergeCell ref="B17:I1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204"/>
  <sheetViews>
    <sheetView showGridLines="0" workbookViewId="0">
      <selection activeCell="G15" sqref="G15"/>
    </sheetView>
  </sheetViews>
  <sheetFormatPr defaultRowHeight="13.2" x14ac:dyDescent="0.25"/>
  <cols>
    <col min="2" max="2" width="28.44140625" bestFit="1" customWidth="1"/>
    <col min="3" max="3" width="27.109375" bestFit="1" customWidth="1"/>
    <col min="4" max="4" width="9.6640625" bestFit="1" customWidth="1"/>
    <col min="5" max="5" width="15.109375" bestFit="1" customWidth="1"/>
    <col min="7" max="7" width="15.109375" bestFit="1" customWidth="1"/>
    <col min="9" max="9" width="15.109375" bestFit="1" customWidth="1"/>
    <col min="11" max="11" width="11.44140625" bestFit="1" customWidth="1"/>
  </cols>
  <sheetData>
    <row r="3" spans="1:26" x14ac:dyDescent="0.25">
      <c r="D3" s="5"/>
      <c r="G3" s="6"/>
      <c r="H3" s="6"/>
      <c r="I3" s="6"/>
      <c r="J3" s="6"/>
      <c r="K3" s="6"/>
      <c r="L3" s="6"/>
    </row>
    <row r="4" spans="1:26" ht="39" customHeight="1" x14ac:dyDescent="0.3">
      <c r="A4" s="7"/>
      <c r="B4" s="19" t="s">
        <v>1</v>
      </c>
      <c r="C4" s="7"/>
      <c r="D4" s="8"/>
      <c r="E4" s="20" t="s">
        <v>2</v>
      </c>
      <c r="F4" s="9"/>
      <c r="G4" s="71" t="s">
        <v>3</v>
      </c>
      <c r="H4" s="10"/>
      <c r="I4" s="70" t="s">
        <v>4</v>
      </c>
      <c r="J4" s="11"/>
      <c r="K4" s="177"/>
      <c r="L4" s="173"/>
      <c r="M4" s="7"/>
      <c r="N4" s="7"/>
      <c r="O4" s="7"/>
      <c r="P4" s="7"/>
      <c r="Q4" s="7"/>
      <c r="R4" s="7"/>
      <c r="S4" s="7"/>
      <c r="T4" s="7"/>
      <c r="U4" s="7"/>
      <c r="V4" s="7"/>
      <c r="W4" s="7"/>
      <c r="X4" s="7"/>
      <c r="Y4" s="7"/>
      <c r="Z4" s="7"/>
    </row>
    <row r="5" spans="1:26" ht="13.8" thickBot="1" x14ac:dyDescent="0.3">
      <c r="H5" s="6"/>
      <c r="J5" s="6"/>
      <c r="K5" s="6"/>
      <c r="L5" s="6"/>
    </row>
    <row r="6" spans="1:26" x14ac:dyDescent="0.25">
      <c r="B6" s="31" t="s">
        <v>5</v>
      </c>
      <c r="C6" s="32" t="s">
        <v>6</v>
      </c>
      <c r="E6" s="23" t="s">
        <v>7</v>
      </c>
      <c r="G6" s="23" t="s">
        <v>7</v>
      </c>
      <c r="H6" s="12"/>
      <c r="I6" s="23" t="s">
        <v>7</v>
      </c>
      <c r="J6" s="6"/>
      <c r="K6" s="12"/>
      <c r="L6" s="12"/>
    </row>
    <row r="7" spans="1:26" ht="15" x14ac:dyDescent="0.25">
      <c r="B7" s="33" t="s">
        <v>8</v>
      </c>
      <c r="C7" s="34" t="s">
        <v>9</v>
      </c>
      <c r="E7" s="24">
        <f>'Questionnaire پرسشنامه'!B1*Description!$C$22/4</f>
        <v>200000</v>
      </c>
      <c r="G7" s="24">
        <v>0</v>
      </c>
      <c r="H7" s="13"/>
      <c r="I7" s="24">
        <v>0</v>
      </c>
      <c r="J7" s="6"/>
      <c r="K7" s="22"/>
      <c r="L7" s="22"/>
    </row>
    <row r="8" spans="1:26" ht="15" x14ac:dyDescent="0.25">
      <c r="B8" s="33" t="s">
        <v>10</v>
      </c>
      <c r="C8" s="34" t="s">
        <v>9</v>
      </c>
      <c r="E8" s="24">
        <f>'Questionnaire پرسشنامه'!B21*Description!$C$22/4</f>
        <v>250000</v>
      </c>
      <c r="G8" s="24">
        <v>0</v>
      </c>
      <c r="H8" s="13"/>
      <c r="I8" s="24">
        <v>0</v>
      </c>
      <c r="J8" s="6"/>
      <c r="K8" s="22"/>
      <c r="L8" s="22"/>
    </row>
    <row r="9" spans="1:26" ht="15" x14ac:dyDescent="0.25">
      <c r="B9" s="33" t="s">
        <v>11</v>
      </c>
      <c r="C9" s="34" t="s">
        <v>9</v>
      </c>
      <c r="E9" s="24">
        <f>'Questionnaire پرسشنامه'!B33*Description!$C$22/4</f>
        <v>83333.333333333328</v>
      </c>
      <c r="G9" s="24">
        <v>0</v>
      </c>
      <c r="H9" s="13"/>
      <c r="I9" s="24">
        <v>0</v>
      </c>
      <c r="J9" s="6"/>
      <c r="K9" s="22"/>
      <c r="L9" s="22"/>
    </row>
    <row r="10" spans="1:26" ht="15" x14ac:dyDescent="0.25">
      <c r="B10" s="33" t="s">
        <v>12</v>
      </c>
      <c r="C10" s="34" t="s">
        <v>9</v>
      </c>
      <c r="E10" s="24">
        <f>'Questionnaire پرسشنامه'!B37*Description!$C$22/4</f>
        <v>291666.66666666669</v>
      </c>
      <c r="G10" s="24">
        <v>0</v>
      </c>
      <c r="H10" s="13"/>
      <c r="I10" s="24">
        <v>0</v>
      </c>
      <c r="J10" s="6"/>
      <c r="K10" s="22"/>
      <c r="L10" s="22"/>
    </row>
    <row r="11" spans="1:26" ht="15.6" thickBot="1" x14ac:dyDescent="0.3">
      <c r="B11" s="35" t="s">
        <v>13</v>
      </c>
      <c r="C11" s="36" t="s">
        <v>9</v>
      </c>
      <c r="E11" s="25">
        <f>'Questionnaire پرسشنامه'!B26*Description!$C$22/4</f>
        <v>125000</v>
      </c>
      <c r="G11" s="25">
        <v>0</v>
      </c>
      <c r="H11" s="13"/>
      <c r="I11" s="25">
        <v>0</v>
      </c>
      <c r="J11" s="6"/>
      <c r="K11" s="22"/>
      <c r="L11" s="22"/>
    </row>
    <row r="12" spans="1:26" x14ac:dyDescent="0.25">
      <c r="A12" s="1"/>
      <c r="B12" s="14"/>
      <c r="C12" s="1"/>
      <c r="D12" s="1"/>
      <c r="E12" s="15"/>
      <c r="F12" s="16"/>
      <c r="G12" s="15"/>
      <c r="H12" s="17"/>
      <c r="I12" s="15"/>
      <c r="J12" s="17"/>
      <c r="K12" s="22"/>
      <c r="L12" s="22"/>
      <c r="M12" s="1"/>
      <c r="N12" s="1"/>
      <c r="O12" s="1"/>
      <c r="P12" s="1"/>
      <c r="Q12" s="1"/>
      <c r="R12" s="1"/>
      <c r="S12" s="1"/>
      <c r="T12" s="1"/>
      <c r="U12" s="1"/>
      <c r="V12" s="1"/>
      <c r="W12" s="1"/>
      <c r="X12" s="1"/>
      <c r="Y12" s="1"/>
      <c r="Z12" s="1"/>
    </row>
    <row r="13" spans="1:26" ht="13.8" thickBot="1" x14ac:dyDescent="0.3">
      <c r="E13" s="18"/>
      <c r="G13" s="18"/>
      <c r="H13" s="6"/>
      <c r="I13" s="18"/>
      <c r="J13" s="6"/>
      <c r="K13" s="22"/>
      <c r="L13" s="22"/>
    </row>
    <row r="14" spans="1:26" ht="16.2" thickBot="1" x14ac:dyDescent="0.35">
      <c r="A14" s="7"/>
      <c r="B14" s="26" t="s">
        <v>14</v>
      </c>
      <c r="C14" s="27"/>
      <c r="D14" s="27"/>
      <c r="E14" s="28">
        <f>SUM(E7:E11)</f>
        <v>950000</v>
      </c>
      <c r="F14" s="29"/>
      <c r="G14" s="28">
        <f>SUM(G7:G11)</f>
        <v>0</v>
      </c>
      <c r="H14" s="30"/>
      <c r="I14" s="28">
        <f>SUM(I7:I11)</f>
        <v>0</v>
      </c>
      <c r="J14" s="11"/>
      <c r="K14" s="22"/>
      <c r="L14" s="22"/>
      <c r="M14" s="7"/>
      <c r="N14" s="7"/>
      <c r="O14" s="7"/>
      <c r="P14" s="7"/>
      <c r="Q14" s="7"/>
      <c r="R14" s="7"/>
      <c r="S14" s="7"/>
      <c r="T14" s="7"/>
      <c r="U14" s="7"/>
      <c r="V14" s="7"/>
      <c r="W14" s="7"/>
      <c r="X14" s="7"/>
      <c r="Y14" s="7"/>
      <c r="Z14" s="7"/>
    </row>
    <row r="15" spans="1:26" x14ac:dyDescent="0.25">
      <c r="K15" s="22"/>
      <c r="L15" s="22"/>
    </row>
    <row r="16" spans="1:26" x14ac:dyDescent="0.25">
      <c r="K16" s="22"/>
      <c r="L16" s="22"/>
    </row>
    <row r="17" spans="11:12" x14ac:dyDescent="0.25">
      <c r="K17" s="22"/>
      <c r="L17" s="22"/>
    </row>
    <row r="18" spans="11:12" x14ac:dyDescent="0.25">
      <c r="K18" s="22"/>
      <c r="L18" s="22"/>
    </row>
    <row r="19" spans="11:12" x14ac:dyDescent="0.25">
      <c r="K19" s="22"/>
      <c r="L19" s="22"/>
    </row>
    <row r="20" spans="11:12" x14ac:dyDescent="0.25">
      <c r="K20" s="22"/>
      <c r="L20" s="22"/>
    </row>
    <row r="21" spans="11:12" x14ac:dyDescent="0.25">
      <c r="K21" s="22"/>
      <c r="L21" s="22"/>
    </row>
    <row r="22" spans="11:12" x14ac:dyDescent="0.25">
      <c r="K22" s="22"/>
      <c r="L22" s="22"/>
    </row>
    <row r="23" spans="11:12" x14ac:dyDescent="0.25">
      <c r="K23" s="22"/>
      <c r="L23" s="22"/>
    </row>
    <row r="24" spans="11:12" x14ac:dyDescent="0.25">
      <c r="K24" s="22"/>
      <c r="L24" s="22"/>
    </row>
    <row r="25" spans="11:12" x14ac:dyDescent="0.25">
      <c r="K25" s="22"/>
      <c r="L25" s="22"/>
    </row>
    <row r="26" spans="11:12" x14ac:dyDescent="0.25">
      <c r="K26" s="22"/>
      <c r="L26" s="22"/>
    </row>
    <row r="199" spans="2:5" x14ac:dyDescent="0.25">
      <c r="C199" t="str">
        <f>E4</f>
        <v>Company A</v>
      </c>
      <c r="D199" t="str">
        <f>G4</f>
        <v>Company B</v>
      </c>
      <c r="E199" t="str">
        <f>I4</f>
        <v>Company C</v>
      </c>
    </row>
    <row r="200" spans="2:5" x14ac:dyDescent="0.25">
      <c r="B200" t="str">
        <f>B7</f>
        <v>Sound Idea</v>
      </c>
      <c r="C200" s="21">
        <f>E7</f>
        <v>200000</v>
      </c>
      <c r="D200" s="21">
        <f>G7</f>
        <v>0</v>
      </c>
      <c r="E200" s="21">
        <f>I7</f>
        <v>0</v>
      </c>
    </row>
    <row r="201" spans="2:5" x14ac:dyDescent="0.25">
      <c r="B201" t="str">
        <f>B8</f>
        <v>Prototype</v>
      </c>
      <c r="C201" s="21">
        <f>E8</f>
        <v>250000</v>
      </c>
      <c r="D201" s="21">
        <f>G8</f>
        <v>0</v>
      </c>
      <c r="E201" s="21">
        <f>I8</f>
        <v>0</v>
      </c>
    </row>
    <row r="202" spans="2:5" x14ac:dyDescent="0.25">
      <c r="B202" t="str">
        <f>B9</f>
        <v>Quality Management Team</v>
      </c>
      <c r="C202" s="21">
        <f>E9</f>
        <v>83333.333333333328</v>
      </c>
      <c r="D202" s="21">
        <f>G9</f>
        <v>0</v>
      </c>
      <c r="E202" s="21">
        <f>I9</f>
        <v>0</v>
      </c>
    </row>
    <row r="203" spans="2:5" x14ac:dyDescent="0.25">
      <c r="B203" t="str">
        <f>B10</f>
        <v>Strategic Relationships</v>
      </c>
      <c r="C203" s="21">
        <f>E10</f>
        <v>291666.66666666669</v>
      </c>
      <c r="D203" s="21">
        <f>G10</f>
        <v>0</v>
      </c>
      <c r="E203" s="21">
        <f>I10</f>
        <v>0</v>
      </c>
    </row>
    <row r="204" spans="2:5" x14ac:dyDescent="0.25">
      <c r="B204" t="str">
        <f>B11</f>
        <v>Product Rollout or Sales</v>
      </c>
      <c r="C204" s="21">
        <f>E11</f>
        <v>125000</v>
      </c>
      <c r="D204" s="21">
        <f>G11</f>
        <v>0</v>
      </c>
      <c r="E204" s="21">
        <f>I11</f>
        <v>0</v>
      </c>
    </row>
  </sheetData>
  <mergeCells count="1">
    <mergeCell ref="K4:L4"/>
  </mergeCells>
  <dataValidations count="1">
    <dataValidation type="decimal" allowBlank="1" showDropDown="1" showErrorMessage="1" sqref="G7:G11 E7:E11 I7:I11">
      <formula1>0</formula1>
      <formula2>500000</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
  <sheetViews>
    <sheetView zoomScaleNormal="100" workbookViewId="0">
      <selection activeCell="B1" sqref="B1"/>
    </sheetView>
  </sheetViews>
  <sheetFormatPr defaultRowHeight="16.2" x14ac:dyDescent="0.25"/>
  <cols>
    <col min="1" max="1" width="38.33203125" style="39" customWidth="1"/>
    <col min="2" max="2" width="8.88671875" style="39"/>
    <col min="3" max="3" width="63.21875" style="55" customWidth="1"/>
    <col min="4" max="4" width="50.44140625" style="56" customWidth="1"/>
    <col min="5" max="5" width="9.44140625" style="56" customWidth="1"/>
    <col min="6" max="6" width="35.6640625" style="56" customWidth="1"/>
    <col min="7" max="16384" width="8.88671875" style="39"/>
  </cols>
  <sheetData>
    <row r="1" spans="1:6" ht="24" x14ac:dyDescent="0.25">
      <c r="A1" s="37" t="s">
        <v>15</v>
      </c>
      <c r="B1" s="57">
        <f>AVERAGEA(B3:B20)</f>
        <v>1.6</v>
      </c>
      <c r="C1" s="73" t="s">
        <v>29</v>
      </c>
      <c r="D1" s="149" t="s">
        <v>28</v>
      </c>
      <c r="E1" s="150">
        <f>B1</f>
        <v>1.6</v>
      </c>
      <c r="F1" s="151" t="s">
        <v>27</v>
      </c>
    </row>
    <row r="2" spans="1:6" x14ac:dyDescent="0.25">
      <c r="A2" s="72" t="s">
        <v>26</v>
      </c>
      <c r="B2" s="44"/>
      <c r="C2" s="45"/>
      <c r="D2" s="152"/>
      <c r="E2" s="153"/>
      <c r="F2" s="154" t="s">
        <v>33</v>
      </c>
    </row>
    <row r="3" spans="1:6" ht="26.4" x14ac:dyDescent="0.25">
      <c r="A3" s="41" t="s">
        <v>35</v>
      </c>
      <c r="B3" s="42">
        <v>3</v>
      </c>
      <c r="C3" s="43"/>
      <c r="D3" s="155"/>
      <c r="E3" s="156">
        <f>B3</f>
        <v>3</v>
      </c>
      <c r="F3" s="157" t="s">
        <v>36</v>
      </c>
    </row>
    <row r="4" spans="1:6" ht="26.4" x14ac:dyDescent="0.25">
      <c r="A4" s="41" t="s">
        <v>38</v>
      </c>
      <c r="B4" s="42">
        <v>2</v>
      </c>
      <c r="C4" s="43"/>
      <c r="D4" s="155"/>
      <c r="E4" s="156">
        <f t="shared" ref="E4:E20" si="0">B4</f>
        <v>2</v>
      </c>
      <c r="F4" s="157" t="s">
        <v>37</v>
      </c>
    </row>
    <row r="5" spans="1:6" ht="26.4" x14ac:dyDescent="0.25">
      <c r="A5" s="41" t="s">
        <v>34</v>
      </c>
      <c r="B5" s="42">
        <v>2</v>
      </c>
      <c r="C5" s="43"/>
      <c r="D5" s="155"/>
      <c r="E5" s="156">
        <f t="shared" si="0"/>
        <v>2</v>
      </c>
      <c r="F5" s="157" t="s">
        <v>30</v>
      </c>
    </row>
    <row r="6" spans="1:6" ht="39.6" x14ac:dyDescent="0.25">
      <c r="A6" s="51" t="s">
        <v>67</v>
      </c>
      <c r="B6" s="42">
        <v>2</v>
      </c>
      <c r="C6" s="43"/>
      <c r="D6" s="155"/>
      <c r="E6" s="156">
        <f t="shared" si="0"/>
        <v>2</v>
      </c>
      <c r="F6" s="157" t="s">
        <v>66</v>
      </c>
    </row>
    <row r="7" spans="1:6" ht="24" x14ac:dyDescent="0.25">
      <c r="A7" s="72" t="s">
        <v>32</v>
      </c>
      <c r="B7" s="44"/>
      <c r="C7" s="45"/>
      <c r="D7" s="152"/>
      <c r="E7" s="153"/>
      <c r="F7" s="154" t="s">
        <v>31</v>
      </c>
    </row>
    <row r="8" spans="1:6" x14ac:dyDescent="0.25">
      <c r="A8" s="41" t="s">
        <v>39</v>
      </c>
      <c r="B8" s="42">
        <v>2</v>
      </c>
      <c r="C8" s="43"/>
      <c r="D8" s="155"/>
      <c r="E8" s="156">
        <f>B8</f>
        <v>2</v>
      </c>
      <c r="F8" s="157" t="s">
        <v>45</v>
      </c>
    </row>
    <row r="9" spans="1:6" x14ac:dyDescent="0.25">
      <c r="A9" s="41" t="s">
        <v>40</v>
      </c>
      <c r="B9" s="42">
        <v>2</v>
      </c>
      <c r="C9" s="43"/>
      <c r="D9" s="155"/>
      <c r="E9" s="156">
        <f t="shared" si="0"/>
        <v>2</v>
      </c>
      <c r="F9" s="157" t="s">
        <v>46</v>
      </c>
    </row>
    <row r="10" spans="1:6" ht="32.4" x14ac:dyDescent="0.25">
      <c r="A10" s="41" t="s">
        <v>41</v>
      </c>
      <c r="B10" s="42">
        <v>1</v>
      </c>
      <c r="C10" s="43"/>
      <c r="D10" s="155"/>
      <c r="E10" s="156">
        <f t="shared" si="0"/>
        <v>1</v>
      </c>
      <c r="F10" s="157" t="s">
        <v>47</v>
      </c>
    </row>
    <row r="11" spans="1:6" x14ac:dyDescent="0.25">
      <c r="A11" s="41" t="s">
        <v>42</v>
      </c>
      <c r="B11" s="42">
        <v>1</v>
      </c>
      <c r="C11" s="46"/>
      <c r="D11" s="155"/>
      <c r="E11" s="156">
        <f t="shared" si="0"/>
        <v>1</v>
      </c>
      <c r="F11" s="157" t="s">
        <v>49</v>
      </c>
    </row>
    <row r="12" spans="1:6" x14ac:dyDescent="0.25">
      <c r="A12" s="41" t="s">
        <v>43</v>
      </c>
      <c r="B12" s="42">
        <v>0</v>
      </c>
      <c r="C12" s="46"/>
      <c r="D12" s="155"/>
      <c r="E12" s="156">
        <f t="shared" si="0"/>
        <v>0</v>
      </c>
      <c r="F12" s="157" t="s">
        <v>48</v>
      </c>
    </row>
    <row r="13" spans="1:6" ht="32.4" x14ac:dyDescent="0.25">
      <c r="A13" s="41" t="s">
        <v>44</v>
      </c>
      <c r="B13" s="42">
        <v>2</v>
      </c>
      <c r="C13" s="46"/>
      <c r="D13" s="155"/>
      <c r="E13" s="156">
        <f t="shared" si="0"/>
        <v>2</v>
      </c>
      <c r="F13" s="157" t="s">
        <v>50</v>
      </c>
    </row>
    <row r="14" spans="1:6" ht="17.399999999999999" customHeight="1" x14ac:dyDescent="0.25">
      <c r="A14" s="40" t="s">
        <v>52</v>
      </c>
      <c r="B14" s="44"/>
      <c r="C14" s="45"/>
      <c r="D14" s="152"/>
      <c r="E14" s="153"/>
      <c r="F14" s="154" t="s">
        <v>51</v>
      </c>
    </row>
    <row r="15" spans="1:6" ht="26.4" x14ac:dyDescent="0.25">
      <c r="A15" s="41" t="s">
        <v>54</v>
      </c>
      <c r="B15" s="42">
        <v>3</v>
      </c>
      <c r="C15" s="46"/>
      <c r="D15" s="155"/>
      <c r="E15" s="156">
        <f t="shared" si="0"/>
        <v>3</v>
      </c>
      <c r="F15" s="157" t="s">
        <v>53</v>
      </c>
    </row>
    <row r="16" spans="1:6" ht="26.4" x14ac:dyDescent="0.25">
      <c r="A16" s="41" t="s">
        <v>55</v>
      </c>
      <c r="B16" s="42">
        <v>3</v>
      </c>
      <c r="C16" s="46"/>
      <c r="D16" s="155"/>
      <c r="E16" s="156">
        <f>B16</f>
        <v>3</v>
      </c>
      <c r="F16" s="157" t="s">
        <v>56</v>
      </c>
    </row>
    <row r="17" spans="1:6" x14ac:dyDescent="0.25">
      <c r="A17" s="40" t="s">
        <v>57</v>
      </c>
      <c r="B17" s="44"/>
      <c r="C17" s="45"/>
      <c r="D17" s="152"/>
      <c r="E17" s="153"/>
      <c r="F17" s="154" t="s">
        <v>58</v>
      </c>
    </row>
    <row r="18" spans="1:6" ht="39.6" x14ac:dyDescent="0.25">
      <c r="A18" s="41" t="s">
        <v>62</v>
      </c>
      <c r="B18" s="42">
        <v>1</v>
      </c>
      <c r="C18" s="46"/>
      <c r="D18" s="155"/>
      <c r="E18" s="156">
        <f t="shared" si="0"/>
        <v>1</v>
      </c>
      <c r="F18" s="157" t="s">
        <v>59</v>
      </c>
    </row>
    <row r="19" spans="1:6" ht="39.6" x14ac:dyDescent="0.25">
      <c r="A19" s="41" t="s">
        <v>63</v>
      </c>
      <c r="B19" s="42">
        <v>0</v>
      </c>
      <c r="C19" s="46"/>
      <c r="D19" s="155"/>
      <c r="E19" s="156">
        <f t="shared" si="0"/>
        <v>0</v>
      </c>
      <c r="F19" s="157" t="s">
        <v>60</v>
      </c>
    </row>
    <row r="20" spans="1:6" ht="32.4" x14ac:dyDescent="0.25">
      <c r="A20" s="41" t="s">
        <v>64</v>
      </c>
      <c r="B20" s="42">
        <v>0</v>
      </c>
      <c r="C20" s="46"/>
      <c r="D20" s="155"/>
      <c r="E20" s="156">
        <f t="shared" si="0"/>
        <v>0</v>
      </c>
      <c r="F20" s="157" t="s">
        <v>61</v>
      </c>
    </row>
    <row r="21" spans="1:6" ht="16.8" x14ac:dyDescent="0.25">
      <c r="A21" s="47" t="s">
        <v>10</v>
      </c>
      <c r="B21" s="75">
        <f>AVERAGEA(B22:B23)</f>
        <v>2</v>
      </c>
      <c r="C21" s="50" t="s">
        <v>69</v>
      </c>
      <c r="D21" s="158" t="s">
        <v>68</v>
      </c>
      <c r="E21" s="159">
        <f>B21</f>
        <v>2</v>
      </c>
      <c r="F21" s="160" t="s">
        <v>65</v>
      </c>
    </row>
    <row r="22" spans="1:6" ht="39.6" x14ac:dyDescent="0.25">
      <c r="A22" s="48" t="s">
        <v>70</v>
      </c>
      <c r="B22" s="42">
        <v>2</v>
      </c>
      <c r="C22" s="49"/>
      <c r="D22" s="161"/>
      <c r="E22" s="162">
        <f>B22</f>
        <v>2</v>
      </c>
      <c r="F22" s="163" t="s">
        <v>71</v>
      </c>
    </row>
    <row r="23" spans="1:6" ht="52.8" x14ac:dyDescent="0.25">
      <c r="A23" s="48" t="s">
        <v>73</v>
      </c>
      <c r="B23" s="42">
        <v>2</v>
      </c>
      <c r="C23" s="49"/>
      <c r="D23" s="161"/>
      <c r="E23" s="162">
        <f t="shared" ref="E23" si="1">B23</f>
        <v>2</v>
      </c>
      <c r="F23" s="163" t="s">
        <v>72</v>
      </c>
    </row>
    <row r="24" spans="1:6" ht="16.8" x14ac:dyDescent="0.25">
      <c r="A24" s="37" t="s">
        <v>11</v>
      </c>
      <c r="B24" s="74">
        <f>AVERAGEA(B25:B32)</f>
        <v>2.375</v>
      </c>
      <c r="C24" s="38" t="s">
        <v>75</v>
      </c>
      <c r="D24" s="164" t="s">
        <v>76</v>
      </c>
      <c r="E24" s="165">
        <f>B24</f>
        <v>2.375</v>
      </c>
      <c r="F24" s="151" t="s">
        <v>74</v>
      </c>
    </row>
    <row r="25" spans="1:6" ht="66" x14ac:dyDescent="0.25">
      <c r="A25" s="51" t="s">
        <v>78</v>
      </c>
      <c r="B25" s="42">
        <v>3</v>
      </c>
      <c r="C25" s="43"/>
      <c r="D25" s="155"/>
      <c r="E25" s="156">
        <f t="shared" ref="E25:E33" si="2">B25</f>
        <v>3</v>
      </c>
      <c r="F25" s="157" t="s">
        <v>77</v>
      </c>
    </row>
    <row r="26" spans="1:6" ht="39.6" x14ac:dyDescent="0.25">
      <c r="A26" s="51" t="s">
        <v>79</v>
      </c>
      <c r="B26" s="42">
        <v>1</v>
      </c>
      <c r="C26" s="52"/>
      <c r="D26" s="155"/>
      <c r="E26" s="156">
        <f t="shared" si="2"/>
        <v>1</v>
      </c>
      <c r="F26" s="157" t="s">
        <v>81</v>
      </c>
    </row>
    <row r="27" spans="1:6" ht="48.6" x14ac:dyDescent="0.25">
      <c r="A27" s="51" t="s">
        <v>86</v>
      </c>
      <c r="B27" s="42">
        <v>3</v>
      </c>
      <c r="C27" s="52"/>
      <c r="D27" s="155"/>
      <c r="E27" s="156">
        <f t="shared" si="2"/>
        <v>3</v>
      </c>
      <c r="F27" s="157" t="s">
        <v>80</v>
      </c>
    </row>
    <row r="28" spans="1:6" ht="52.8" x14ac:dyDescent="0.25">
      <c r="A28" s="41" t="s">
        <v>83</v>
      </c>
      <c r="B28" s="42">
        <v>3</v>
      </c>
      <c r="C28" s="52"/>
      <c r="D28" s="155"/>
      <c r="E28" s="156">
        <f t="shared" si="2"/>
        <v>3</v>
      </c>
      <c r="F28" s="157" t="s">
        <v>82</v>
      </c>
    </row>
    <row r="29" spans="1:6" ht="66" x14ac:dyDescent="0.25">
      <c r="A29" s="41" t="s">
        <v>85</v>
      </c>
      <c r="B29" s="42">
        <v>2</v>
      </c>
      <c r="C29" s="52"/>
      <c r="D29" s="155"/>
      <c r="E29" s="156">
        <f t="shared" si="2"/>
        <v>2</v>
      </c>
      <c r="F29" s="157" t="s">
        <v>84</v>
      </c>
    </row>
    <row r="30" spans="1:6" ht="48.6" x14ac:dyDescent="0.25">
      <c r="A30" s="41" t="s">
        <v>88</v>
      </c>
      <c r="B30" s="42">
        <v>3</v>
      </c>
      <c r="C30" s="53"/>
      <c r="D30" s="155"/>
      <c r="E30" s="156">
        <f t="shared" si="2"/>
        <v>3</v>
      </c>
      <c r="F30" s="157" t="s">
        <v>87</v>
      </c>
    </row>
    <row r="31" spans="1:6" ht="52.8" x14ac:dyDescent="0.25">
      <c r="A31" s="41" t="s">
        <v>89</v>
      </c>
      <c r="B31" s="42">
        <v>1</v>
      </c>
      <c r="C31" s="53"/>
      <c r="D31" s="155"/>
      <c r="E31" s="156">
        <f t="shared" si="2"/>
        <v>1</v>
      </c>
      <c r="F31" s="157" t="s">
        <v>118</v>
      </c>
    </row>
    <row r="32" spans="1:6" ht="66" x14ac:dyDescent="0.25">
      <c r="A32" s="41" t="s">
        <v>91</v>
      </c>
      <c r="B32" s="42">
        <v>3</v>
      </c>
      <c r="C32" s="53"/>
      <c r="D32" s="155"/>
      <c r="E32" s="156">
        <f t="shared" si="2"/>
        <v>3</v>
      </c>
      <c r="F32" s="157" t="s">
        <v>90</v>
      </c>
    </row>
    <row r="33" spans="1:6" ht="16.8" x14ac:dyDescent="0.25">
      <c r="A33" s="47" t="s">
        <v>12</v>
      </c>
      <c r="B33" s="75">
        <f>AVERAGEA(B34:B36)</f>
        <v>0.66666666666666663</v>
      </c>
      <c r="C33" s="50" t="s">
        <v>94</v>
      </c>
      <c r="D33" s="158" t="s">
        <v>93</v>
      </c>
      <c r="E33" s="159">
        <f t="shared" si="2"/>
        <v>0.66666666666666663</v>
      </c>
      <c r="F33" s="160" t="s">
        <v>92</v>
      </c>
    </row>
    <row r="34" spans="1:6" ht="52.8" x14ac:dyDescent="0.25">
      <c r="A34" s="54" t="s">
        <v>105</v>
      </c>
      <c r="B34" s="42">
        <v>1</v>
      </c>
      <c r="C34" s="49"/>
      <c r="D34" s="161"/>
      <c r="E34" s="162">
        <f t="shared" ref="E34:E40" si="3">B34</f>
        <v>1</v>
      </c>
      <c r="F34" s="163" t="s">
        <v>104</v>
      </c>
    </row>
    <row r="35" spans="1:6" ht="39.6" x14ac:dyDescent="0.25">
      <c r="A35" s="54" t="s">
        <v>107</v>
      </c>
      <c r="B35" s="42">
        <v>1</v>
      </c>
      <c r="C35" s="49"/>
      <c r="D35" s="161"/>
      <c r="E35" s="162">
        <f t="shared" si="3"/>
        <v>1</v>
      </c>
      <c r="F35" s="163" t="s">
        <v>106</v>
      </c>
    </row>
    <row r="36" spans="1:6" ht="52.8" x14ac:dyDescent="0.25">
      <c r="A36" s="54" t="s">
        <v>109</v>
      </c>
      <c r="B36" s="42">
        <v>0</v>
      </c>
      <c r="C36" s="49"/>
      <c r="D36" s="161"/>
      <c r="E36" s="162">
        <f t="shared" si="3"/>
        <v>0</v>
      </c>
      <c r="F36" s="163" t="s">
        <v>108</v>
      </c>
    </row>
    <row r="37" spans="1:6" ht="16.8" x14ac:dyDescent="0.25">
      <c r="A37" s="37" t="s">
        <v>13</v>
      </c>
      <c r="B37" s="74">
        <f>AVERAGEA(B38:B40)</f>
        <v>2.3333333333333335</v>
      </c>
      <c r="C37" s="38" t="s">
        <v>97</v>
      </c>
      <c r="D37" s="164" t="s">
        <v>96</v>
      </c>
      <c r="E37" s="165">
        <f t="shared" si="3"/>
        <v>2.3333333333333335</v>
      </c>
      <c r="F37" s="151" t="s">
        <v>95</v>
      </c>
    </row>
    <row r="38" spans="1:6" ht="52.8" x14ac:dyDescent="0.25">
      <c r="A38" s="41" t="s">
        <v>99</v>
      </c>
      <c r="B38" s="42">
        <v>3</v>
      </c>
      <c r="C38" s="43"/>
      <c r="D38" s="155"/>
      <c r="E38" s="156">
        <f t="shared" si="3"/>
        <v>3</v>
      </c>
      <c r="F38" s="157" t="s">
        <v>98</v>
      </c>
    </row>
    <row r="39" spans="1:6" ht="52.8" x14ac:dyDescent="0.25">
      <c r="A39" s="41" t="s">
        <v>101</v>
      </c>
      <c r="B39" s="42">
        <v>3</v>
      </c>
      <c r="C39" s="46"/>
      <c r="D39" s="155"/>
      <c r="E39" s="156">
        <f t="shared" si="3"/>
        <v>3</v>
      </c>
      <c r="F39" s="157" t="s">
        <v>100</v>
      </c>
    </row>
    <row r="40" spans="1:6" ht="39.6" x14ac:dyDescent="0.25">
      <c r="A40" s="41" t="s">
        <v>102</v>
      </c>
      <c r="B40" s="42">
        <v>1</v>
      </c>
      <c r="C40" s="46"/>
      <c r="D40" s="155"/>
      <c r="E40" s="156">
        <f t="shared" si="3"/>
        <v>1</v>
      </c>
      <c r="F40" s="157" t="s">
        <v>103</v>
      </c>
    </row>
  </sheetData>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Description!$B$26:$B$30</xm:f>
          </x14:formula1>
          <xm:sqref>B18:B20 B8:B13 B15:B16 B3:B6 B22:B23 B25:B32 B34:B36 B38:B40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Y44"/>
  <sheetViews>
    <sheetView showGridLines="0" rightToLeft="1" zoomScale="90" zoomScaleNormal="90" workbookViewId="0">
      <selection activeCell="B18" sqref="B18:I18"/>
    </sheetView>
  </sheetViews>
  <sheetFormatPr defaultColWidth="12.5546875" defaultRowHeight="15.6" x14ac:dyDescent="0.45"/>
  <cols>
    <col min="1" max="1" width="7.5546875" style="76" customWidth="1"/>
    <col min="2" max="2" width="45.21875" style="76" bestFit="1" customWidth="1"/>
    <col min="3" max="3" width="45.5546875" style="76" bestFit="1" customWidth="1"/>
    <col min="4" max="4" width="32.33203125" style="76" bestFit="1" customWidth="1"/>
    <col min="5" max="5" width="32" style="76" bestFit="1" customWidth="1"/>
    <col min="6" max="6" width="15.109375" style="76" customWidth="1"/>
    <col min="7" max="7" width="15.109375" style="76" bestFit="1" customWidth="1"/>
    <col min="8" max="8" width="15.109375" style="76" customWidth="1"/>
    <col min="9" max="9" width="15.109375" style="76" bestFit="1" customWidth="1"/>
    <col min="10" max="10" width="12.5546875" style="76"/>
    <col min="11" max="11" width="29.109375" style="76" customWidth="1"/>
    <col min="12" max="12" width="14.33203125" style="76" customWidth="1"/>
    <col min="13" max="16384" width="12.5546875" style="76"/>
  </cols>
  <sheetData>
    <row r="2" spans="1:25" ht="27.6" x14ac:dyDescent="0.8">
      <c r="B2" s="178" t="s">
        <v>139</v>
      </c>
      <c r="C2" s="178"/>
      <c r="D2" s="178"/>
      <c r="E2" s="178"/>
      <c r="F2" s="178"/>
      <c r="G2" s="178"/>
      <c r="H2" s="178"/>
      <c r="I2" s="178"/>
    </row>
    <row r="3" spans="1:25" ht="16.2" x14ac:dyDescent="0.5">
      <c r="A3" s="86"/>
      <c r="B3" s="86"/>
      <c r="C3" s="99"/>
      <c r="D3" s="100"/>
      <c r="E3" s="100"/>
      <c r="F3" s="100"/>
      <c r="G3" s="100"/>
      <c r="H3" s="100"/>
      <c r="I3" s="86"/>
      <c r="J3" s="86"/>
      <c r="K3" s="86"/>
      <c r="L3" s="86"/>
      <c r="M3" s="86"/>
      <c r="N3" s="86"/>
      <c r="O3" s="86"/>
      <c r="P3" s="86"/>
      <c r="Q3" s="86"/>
      <c r="R3" s="86"/>
      <c r="S3" s="86"/>
      <c r="T3" s="86"/>
      <c r="U3" s="86"/>
      <c r="V3" s="86"/>
      <c r="W3" s="86"/>
      <c r="X3" s="86"/>
      <c r="Y3" s="86"/>
    </row>
    <row r="4" spans="1:25" ht="15.6" customHeight="1" x14ac:dyDescent="0.45">
      <c r="A4" s="101"/>
      <c r="B4" s="179" t="s">
        <v>141</v>
      </c>
      <c r="C4" s="179"/>
      <c r="D4" s="179"/>
      <c r="E4" s="179"/>
      <c r="F4" s="179"/>
      <c r="G4" s="179"/>
      <c r="H4" s="179"/>
      <c r="I4" s="179"/>
      <c r="J4" s="101"/>
      <c r="K4" s="101"/>
      <c r="L4" s="101"/>
      <c r="M4" s="101"/>
      <c r="N4" s="101"/>
      <c r="O4" s="101"/>
      <c r="P4" s="101"/>
      <c r="Q4" s="101"/>
      <c r="R4" s="101"/>
      <c r="S4" s="101"/>
      <c r="T4" s="101"/>
      <c r="U4" s="101"/>
      <c r="V4" s="101"/>
      <c r="W4" s="101"/>
      <c r="X4" s="101"/>
      <c r="Y4" s="101"/>
    </row>
    <row r="5" spans="1:25" ht="15.6" customHeight="1" x14ac:dyDescent="0.45">
      <c r="A5" s="101"/>
      <c r="B5" s="179"/>
      <c r="C5" s="179"/>
      <c r="D5" s="179"/>
      <c r="E5" s="179"/>
      <c r="F5" s="179"/>
      <c r="G5" s="179"/>
      <c r="H5" s="179"/>
      <c r="I5" s="179"/>
      <c r="J5" s="101"/>
      <c r="K5" s="101"/>
      <c r="L5" s="101"/>
      <c r="M5" s="101"/>
      <c r="N5" s="101"/>
      <c r="O5" s="101"/>
      <c r="P5" s="101"/>
      <c r="Q5" s="101"/>
      <c r="R5" s="101"/>
      <c r="S5" s="101"/>
      <c r="T5" s="101"/>
      <c r="U5" s="101"/>
      <c r="V5" s="101"/>
      <c r="W5" s="101"/>
      <c r="X5" s="101"/>
      <c r="Y5" s="101"/>
    </row>
    <row r="6" spans="1:25" ht="15.6" customHeight="1" x14ac:dyDescent="0.45">
      <c r="A6" s="101"/>
      <c r="B6" s="179"/>
      <c r="C6" s="179"/>
      <c r="D6" s="179"/>
      <c r="E6" s="179"/>
      <c r="F6" s="179"/>
      <c r="G6" s="179"/>
      <c r="H6" s="179"/>
      <c r="I6" s="179"/>
      <c r="J6" s="101"/>
      <c r="K6" s="101"/>
      <c r="L6" s="101"/>
      <c r="M6" s="101"/>
      <c r="N6" s="101"/>
      <c r="O6" s="101"/>
      <c r="P6" s="101"/>
      <c r="Q6" s="101"/>
      <c r="R6" s="101"/>
      <c r="S6" s="101"/>
      <c r="T6" s="101"/>
      <c r="U6" s="101"/>
      <c r="V6" s="101"/>
      <c r="W6" s="101"/>
      <c r="X6" s="101"/>
      <c r="Y6" s="101"/>
    </row>
    <row r="7" spans="1:25" ht="15.6" customHeight="1" x14ac:dyDescent="0.45">
      <c r="A7" s="101"/>
      <c r="B7" s="179"/>
      <c r="C7" s="179"/>
      <c r="D7" s="179"/>
      <c r="E7" s="179"/>
      <c r="F7" s="179"/>
      <c r="G7" s="179"/>
      <c r="H7" s="179"/>
      <c r="I7" s="179"/>
      <c r="J7" s="101"/>
      <c r="K7" s="101"/>
      <c r="L7" s="101"/>
      <c r="M7" s="101"/>
      <c r="N7" s="101"/>
      <c r="O7" s="101"/>
      <c r="P7" s="101"/>
      <c r="Q7" s="101"/>
      <c r="R7" s="101"/>
      <c r="S7" s="101"/>
      <c r="T7" s="101"/>
      <c r="U7" s="101"/>
      <c r="V7" s="101"/>
      <c r="W7" s="101"/>
      <c r="X7" s="101"/>
      <c r="Y7" s="101"/>
    </row>
    <row r="8" spans="1:25" ht="15.6" customHeight="1" x14ac:dyDescent="0.45">
      <c r="A8" s="101"/>
      <c r="B8" s="179"/>
      <c r="C8" s="179"/>
      <c r="D8" s="179"/>
      <c r="E8" s="179"/>
      <c r="F8" s="179"/>
      <c r="G8" s="179"/>
      <c r="H8" s="179"/>
      <c r="I8" s="179"/>
      <c r="J8" s="101"/>
      <c r="K8" s="101"/>
      <c r="L8" s="101"/>
      <c r="M8" s="101"/>
      <c r="N8" s="101"/>
      <c r="O8" s="101"/>
      <c r="P8" s="101"/>
      <c r="Q8" s="101"/>
      <c r="R8" s="101"/>
      <c r="S8" s="101"/>
      <c r="T8" s="101"/>
      <c r="U8" s="101"/>
      <c r="V8" s="101"/>
      <c r="W8" s="101"/>
      <c r="X8" s="101"/>
      <c r="Y8" s="101"/>
    </row>
    <row r="9" spans="1:25" ht="15.6" customHeight="1" x14ac:dyDescent="0.45">
      <c r="A9" s="101"/>
      <c r="B9" s="179"/>
      <c r="C9" s="179"/>
      <c r="D9" s="179"/>
      <c r="E9" s="179"/>
      <c r="F9" s="179"/>
      <c r="G9" s="179"/>
      <c r="H9" s="179"/>
      <c r="I9" s="179"/>
      <c r="J9" s="101"/>
      <c r="K9" s="101"/>
      <c r="L9" s="101"/>
      <c r="M9" s="101"/>
      <c r="N9" s="101"/>
      <c r="O9" s="101"/>
      <c r="P9" s="101"/>
      <c r="Q9" s="101"/>
      <c r="R9" s="101"/>
      <c r="S9" s="101"/>
      <c r="T9" s="101"/>
      <c r="U9" s="101"/>
      <c r="V9" s="101"/>
      <c r="W9" s="101"/>
      <c r="X9" s="101"/>
      <c r="Y9" s="101"/>
    </row>
    <row r="10" spans="1:25" ht="15.6" customHeight="1" x14ac:dyDescent="0.45">
      <c r="A10" s="101"/>
      <c r="B10" s="179"/>
      <c r="C10" s="179"/>
      <c r="D10" s="179"/>
      <c r="E10" s="179"/>
      <c r="F10" s="179"/>
      <c r="G10" s="179"/>
      <c r="H10" s="179"/>
      <c r="I10" s="179"/>
      <c r="J10" s="101"/>
      <c r="K10" s="101"/>
      <c r="L10" s="101"/>
      <c r="M10" s="101"/>
      <c r="N10" s="101"/>
      <c r="O10" s="101"/>
      <c r="P10" s="101"/>
      <c r="Q10" s="101"/>
      <c r="R10" s="101"/>
      <c r="S10" s="101"/>
      <c r="T10" s="101"/>
      <c r="U10" s="101"/>
      <c r="V10" s="101"/>
      <c r="W10" s="101"/>
      <c r="X10" s="101"/>
      <c r="Y10" s="101"/>
    </row>
    <row r="11" spans="1:25" ht="15.6" customHeight="1" x14ac:dyDescent="0.45">
      <c r="A11" s="101"/>
      <c r="B11" s="179"/>
      <c r="C11" s="179"/>
      <c r="D11" s="179"/>
      <c r="E11" s="179"/>
      <c r="F11" s="179"/>
      <c r="G11" s="179"/>
      <c r="H11" s="179"/>
      <c r="I11" s="179"/>
      <c r="J11" s="101"/>
      <c r="K11" s="101"/>
      <c r="L11" s="101"/>
      <c r="M11" s="101"/>
      <c r="N11" s="101"/>
      <c r="O11" s="101"/>
      <c r="P11" s="101"/>
      <c r="Q11" s="101"/>
      <c r="R11" s="101"/>
      <c r="S11" s="101"/>
      <c r="T11" s="101"/>
      <c r="U11" s="101"/>
      <c r="V11" s="101"/>
      <c r="W11" s="101"/>
      <c r="X11" s="101"/>
      <c r="Y11" s="101"/>
    </row>
    <row r="12" spans="1:25" ht="15.6" customHeight="1" x14ac:dyDescent="0.45">
      <c r="A12" s="101"/>
      <c r="B12" s="179"/>
      <c r="C12" s="179"/>
      <c r="D12" s="179"/>
      <c r="E12" s="179"/>
      <c r="F12" s="179"/>
      <c r="G12" s="179"/>
      <c r="H12" s="179"/>
      <c r="I12" s="179"/>
      <c r="J12" s="101"/>
      <c r="K12" s="101"/>
      <c r="L12" s="101"/>
      <c r="M12" s="101"/>
      <c r="N12" s="101"/>
      <c r="O12" s="101"/>
      <c r="P12" s="101"/>
      <c r="Q12" s="101"/>
      <c r="R12" s="101"/>
      <c r="S12" s="101"/>
      <c r="T12" s="101"/>
      <c r="U12" s="101"/>
      <c r="V12" s="101"/>
      <c r="W12" s="101"/>
      <c r="X12" s="101"/>
      <c r="Y12" s="101"/>
    </row>
    <row r="13" spans="1:25" ht="15.6" customHeight="1" x14ac:dyDescent="0.45">
      <c r="A13" s="101"/>
      <c r="B13" s="179"/>
      <c r="C13" s="179"/>
      <c r="D13" s="179"/>
      <c r="E13" s="179"/>
      <c r="F13" s="179"/>
      <c r="G13" s="179"/>
      <c r="H13" s="179"/>
      <c r="I13" s="179"/>
      <c r="J13" s="101"/>
      <c r="K13" s="101"/>
      <c r="L13" s="101"/>
      <c r="M13" s="101"/>
      <c r="N13" s="101"/>
      <c r="O13" s="101"/>
      <c r="P13" s="101"/>
      <c r="Q13" s="101"/>
      <c r="R13" s="101"/>
      <c r="S13" s="101"/>
      <c r="T13" s="101"/>
      <c r="U13" s="101"/>
      <c r="V13" s="101"/>
      <c r="W13" s="101"/>
      <c r="X13" s="101"/>
      <c r="Y13" s="101"/>
    </row>
    <row r="14" spans="1:25" ht="15.6" customHeight="1" x14ac:dyDescent="0.45">
      <c r="A14" s="101"/>
      <c r="B14" s="179"/>
      <c r="C14" s="179"/>
      <c r="D14" s="179"/>
      <c r="E14" s="179"/>
      <c r="F14" s="179"/>
      <c r="G14" s="179"/>
      <c r="H14" s="179"/>
      <c r="I14" s="179"/>
      <c r="J14" s="101"/>
      <c r="K14" s="101"/>
      <c r="L14" s="101"/>
      <c r="M14" s="101"/>
      <c r="N14" s="101"/>
      <c r="O14" s="101"/>
      <c r="P14" s="101"/>
      <c r="Q14" s="101"/>
      <c r="R14" s="101"/>
      <c r="S14" s="101"/>
      <c r="T14" s="101"/>
      <c r="U14" s="101"/>
      <c r="V14" s="101"/>
      <c r="W14" s="101"/>
      <c r="X14" s="101"/>
      <c r="Y14" s="101"/>
    </row>
    <row r="15" spans="1:25" ht="15.6" customHeight="1" x14ac:dyDescent="0.45">
      <c r="A15" s="101"/>
      <c r="B15" s="179"/>
      <c r="C15" s="179"/>
      <c r="D15" s="179"/>
      <c r="E15" s="179"/>
      <c r="F15" s="179"/>
      <c r="G15" s="179"/>
      <c r="H15" s="179"/>
      <c r="I15" s="179"/>
      <c r="J15" s="101"/>
      <c r="K15" s="101"/>
      <c r="L15" s="101"/>
      <c r="M15" s="101"/>
      <c r="N15" s="101"/>
      <c r="O15" s="101"/>
      <c r="P15" s="101"/>
      <c r="Q15" s="101"/>
      <c r="R15" s="101"/>
      <c r="S15" s="101"/>
      <c r="T15" s="101"/>
      <c r="U15" s="101"/>
      <c r="V15" s="101"/>
      <c r="W15" s="101"/>
      <c r="X15" s="101"/>
      <c r="Y15" s="101"/>
    </row>
    <row r="16" spans="1:25" ht="15.6" customHeight="1" x14ac:dyDescent="0.45">
      <c r="A16" s="101"/>
      <c r="B16" s="179"/>
      <c r="C16" s="179"/>
      <c r="D16" s="179"/>
      <c r="E16" s="179"/>
      <c r="F16" s="179"/>
      <c r="G16" s="179"/>
      <c r="H16" s="179"/>
      <c r="I16" s="179"/>
      <c r="J16" s="101"/>
      <c r="K16" s="101"/>
      <c r="L16" s="101"/>
      <c r="M16" s="101"/>
      <c r="N16" s="101"/>
      <c r="O16" s="101"/>
      <c r="P16" s="101"/>
      <c r="Q16" s="101"/>
      <c r="R16" s="101"/>
      <c r="S16" s="101"/>
      <c r="T16" s="101"/>
      <c r="U16" s="101"/>
      <c r="V16" s="101"/>
      <c r="W16" s="101"/>
      <c r="X16" s="101"/>
      <c r="Y16" s="101"/>
    </row>
    <row r="17" spans="1:25" ht="15.6" customHeight="1" x14ac:dyDescent="0.45">
      <c r="A17" s="101"/>
      <c r="B17" s="184"/>
      <c r="C17" s="184"/>
      <c r="D17" s="184"/>
      <c r="E17" s="184"/>
      <c r="F17" s="184"/>
      <c r="G17" s="184"/>
      <c r="H17" s="184"/>
      <c r="I17" s="184"/>
      <c r="J17" s="101"/>
      <c r="K17" s="101"/>
      <c r="L17" s="101"/>
      <c r="M17" s="101"/>
      <c r="N17" s="101"/>
      <c r="O17" s="101"/>
      <c r="P17" s="101"/>
      <c r="Q17" s="101"/>
      <c r="R17" s="101"/>
      <c r="S17" s="101"/>
      <c r="T17" s="101"/>
      <c r="U17" s="101"/>
      <c r="V17" s="101"/>
      <c r="W17" s="101"/>
      <c r="X17" s="101"/>
      <c r="Y17" s="101"/>
    </row>
    <row r="18" spans="1:25" ht="15.6" customHeight="1" x14ac:dyDescent="0.45">
      <c r="A18" s="101"/>
      <c r="B18" s="185" t="s">
        <v>142</v>
      </c>
      <c r="C18" s="185"/>
      <c r="D18" s="185"/>
      <c r="E18" s="185"/>
      <c r="F18" s="185"/>
      <c r="G18" s="185"/>
      <c r="H18" s="185"/>
      <c r="I18" s="185"/>
      <c r="J18" s="101"/>
      <c r="K18" s="101"/>
      <c r="L18" s="101"/>
      <c r="M18" s="101"/>
      <c r="N18" s="101"/>
      <c r="O18" s="101"/>
      <c r="P18" s="101"/>
      <c r="Q18" s="101"/>
      <c r="R18" s="101"/>
      <c r="S18" s="101"/>
      <c r="T18" s="101"/>
      <c r="U18" s="101"/>
      <c r="V18" s="101"/>
      <c r="W18" s="101"/>
      <c r="X18" s="101"/>
      <c r="Y18" s="101"/>
    </row>
    <row r="20" spans="1:25" ht="27.6" x14ac:dyDescent="0.8">
      <c r="B20" s="180" t="s">
        <v>16</v>
      </c>
      <c r="C20" s="181"/>
      <c r="D20" s="181"/>
      <c r="E20" s="181"/>
    </row>
    <row r="21" spans="1:25" ht="19.2" thickBot="1" x14ac:dyDescent="0.5">
      <c r="B21" s="102"/>
      <c r="C21" s="102"/>
      <c r="D21" s="102"/>
      <c r="E21" s="102"/>
    </row>
    <row r="22" spans="1:25" ht="19.2" thickBot="1" x14ac:dyDescent="0.5">
      <c r="B22" s="128" t="s">
        <v>125</v>
      </c>
      <c r="C22" s="103">
        <v>16000000000</v>
      </c>
      <c r="D22" s="171" t="s">
        <v>140</v>
      </c>
      <c r="E22" s="102"/>
    </row>
    <row r="23" spans="1:25" ht="18.600000000000001" x14ac:dyDescent="0.45">
      <c r="B23" s="102"/>
      <c r="C23" s="102"/>
      <c r="D23" s="102"/>
      <c r="E23" s="102"/>
    </row>
    <row r="24" spans="1:25" ht="25.8" customHeight="1" thickBot="1" x14ac:dyDescent="0.5">
      <c r="B24" s="102"/>
      <c r="C24" s="102"/>
      <c r="D24" s="102"/>
      <c r="E24" s="102"/>
      <c r="F24" s="183" t="s">
        <v>137</v>
      </c>
      <c r="G24" s="183"/>
      <c r="H24" s="183"/>
    </row>
    <row r="25" spans="1:25" ht="19.2" customHeight="1" thickBot="1" x14ac:dyDescent="0.5">
      <c r="B25" s="104" t="s">
        <v>119</v>
      </c>
      <c r="C25" s="105"/>
      <c r="D25" s="106"/>
      <c r="E25" s="102"/>
      <c r="F25" s="183"/>
      <c r="G25" s="183"/>
      <c r="H25" s="183"/>
    </row>
    <row r="26" spans="1:25" ht="19.2" thickBot="1" x14ac:dyDescent="0.5">
      <c r="B26" s="107">
        <v>4</v>
      </c>
      <c r="C26" s="125" t="s">
        <v>120</v>
      </c>
      <c r="D26" s="109">
        <f>(B26*$C$22)/4</f>
        <v>16000000000</v>
      </c>
      <c r="E26" s="102"/>
      <c r="F26" s="183"/>
      <c r="G26" s="183"/>
      <c r="H26" s="183"/>
    </row>
    <row r="27" spans="1:25" ht="19.2" thickBot="1" x14ac:dyDescent="0.5">
      <c r="B27" s="107">
        <v>3</v>
      </c>
      <c r="C27" s="126" t="s">
        <v>121</v>
      </c>
      <c r="D27" s="109">
        <f>(B27*$C$22)/4</f>
        <v>12000000000</v>
      </c>
      <c r="E27" s="102"/>
      <c r="F27" s="183"/>
      <c r="G27" s="183"/>
      <c r="H27" s="183"/>
    </row>
    <row r="28" spans="1:25" ht="19.2" thickBot="1" x14ac:dyDescent="0.5">
      <c r="B28" s="107">
        <v>2</v>
      </c>
      <c r="C28" s="126" t="s">
        <v>122</v>
      </c>
      <c r="D28" s="109">
        <f>(B28*$C$22)/4</f>
        <v>8000000000</v>
      </c>
      <c r="E28" s="102"/>
      <c r="F28" s="183"/>
      <c r="G28" s="183"/>
      <c r="H28" s="183"/>
    </row>
    <row r="29" spans="1:25" ht="19.2" thickBot="1" x14ac:dyDescent="0.5">
      <c r="B29" s="107">
        <v>1</v>
      </c>
      <c r="C29" s="126" t="s">
        <v>123</v>
      </c>
      <c r="D29" s="109">
        <f>(B29*$C$22)/4</f>
        <v>4000000000</v>
      </c>
      <c r="E29" s="102"/>
      <c r="F29" s="183"/>
      <c r="G29" s="183"/>
      <c r="H29" s="183"/>
    </row>
    <row r="30" spans="1:25" ht="27.6" customHeight="1" thickBot="1" x14ac:dyDescent="0.5">
      <c r="B30" s="108">
        <v>0</v>
      </c>
      <c r="C30" s="127" t="s">
        <v>124</v>
      </c>
      <c r="D30" s="109">
        <f>B30*$C$22</f>
        <v>0</v>
      </c>
      <c r="E30" s="102"/>
      <c r="F30" s="183"/>
      <c r="G30" s="183"/>
      <c r="H30" s="183"/>
    </row>
    <row r="31" spans="1:25" x14ac:dyDescent="0.45">
      <c r="F31" s="129"/>
      <c r="G31" s="129"/>
      <c r="H31" s="129"/>
    </row>
    <row r="32" spans="1:25" x14ac:dyDescent="0.45">
      <c r="F32" s="182" t="s">
        <v>136</v>
      </c>
      <c r="G32" s="182"/>
      <c r="H32" s="182"/>
    </row>
    <row r="35" spans="2:6" ht="16.2" thickBot="1" x14ac:dyDescent="0.5"/>
    <row r="36" spans="2:6" ht="16.2" thickBot="1" x14ac:dyDescent="0.5">
      <c r="E36" s="166" t="s">
        <v>134</v>
      </c>
    </row>
    <row r="37" spans="2:6" ht="18.600000000000001" x14ac:dyDescent="0.45">
      <c r="B37" s="130" t="s">
        <v>126</v>
      </c>
      <c r="C37" s="131" t="s">
        <v>127</v>
      </c>
      <c r="D37" s="132" t="s">
        <v>128</v>
      </c>
      <c r="E37" s="133" t="s">
        <v>129</v>
      </c>
      <c r="F37" s="134" t="s">
        <v>130</v>
      </c>
    </row>
    <row r="38" spans="2:6" ht="18.600000000000001" x14ac:dyDescent="0.45">
      <c r="B38" s="135" t="s">
        <v>131</v>
      </c>
      <c r="C38" s="136">
        <f>F38*C42</f>
        <v>19875000000</v>
      </c>
      <c r="D38" s="137">
        <f>F38*D42</f>
        <v>6122909797.7934732</v>
      </c>
      <c r="E38" s="138">
        <f>F38*E42</f>
        <v>7138157836.4177761</v>
      </c>
      <c r="F38" s="148">
        <f>Description!D26*5.3%</f>
        <v>26500</v>
      </c>
    </row>
    <row r="39" spans="2:6" ht="18.600000000000001" x14ac:dyDescent="0.45">
      <c r="B39" s="135"/>
      <c r="C39" s="136"/>
      <c r="D39" s="137"/>
      <c r="E39" s="138"/>
      <c r="F39" s="148"/>
    </row>
    <row r="40" spans="2:6" ht="18.600000000000001" x14ac:dyDescent="0.45">
      <c r="B40" s="135" t="s">
        <v>132</v>
      </c>
      <c r="C40" s="136">
        <f>F40*C42</f>
        <v>45000000000</v>
      </c>
      <c r="D40" s="137">
        <f>F40*D42</f>
        <v>13863191995.004089</v>
      </c>
      <c r="E40" s="138">
        <f>F40*E42</f>
        <v>16161866799.436474</v>
      </c>
      <c r="F40" s="148">
        <f>Description!D26*12%</f>
        <v>60000</v>
      </c>
    </row>
    <row r="41" spans="2:6" ht="19.2" thickBot="1" x14ac:dyDescent="0.5">
      <c r="B41" s="139"/>
      <c r="C41" s="140"/>
      <c r="D41" s="141"/>
      <c r="E41" s="142"/>
      <c r="F41" s="148"/>
    </row>
    <row r="42" spans="2:6" ht="21.6" thickBot="1" x14ac:dyDescent="0.5">
      <c r="B42" s="143" t="s">
        <v>133</v>
      </c>
      <c r="C42" s="144">
        <v>750000</v>
      </c>
      <c r="D42" s="145">
        <v>231053.19991673483</v>
      </c>
      <c r="E42" s="146">
        <v>269364.44665727456</v>
      </c>
      <c r="F42" s="147"/>
    </row>
    <row r="43" spans="2:6" x14ac:dyDescent="0.45">
      <c r="E43" s="167"/>
    </row>
    <row r="44" spans="2:6" ht="16.2" thickBot="1" x14ac:dyDescent="0.5">
      <c r="E44" s="168"/>
    </row>
  </sheetData>
  <mergeCells count="6">
    <mergeCell ref="B2:I2"/>
    <mergeCell ref="B20:E20"/>
    <mergeCell ref="F32:H32"/>
    <mergeCell ref="F24:H30"/>
    <mergeCell ref="B4:I16"/>
    <mergeCell ref="B18:I18"/>
  </mergeCells>
  <hyperlinks>
    <hyperlink ref="F32:H32" r:id="rId1" display="* https://www.linkedin.com/in/khazaeisajjad/"/>
  </hyperlinks>
  <pageMargins left="0.7" right="0.7" top="0.75" bottom="0.75" header="0" footer="0"/>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25"/>
  <sheetViews>
    <sheetView rightToLeft="1" workbookViewId="0">
      <selection activeCell="I16" sqref="I16"/>
    </sheetView>
  </sheetViews>
  <sheetFormatPr defaultRowHeight="13.2" x14ac:dyDescent="0.25"/>
  <cols>
    <col min="1" max="1" width="8.88671875" style="111"/>
    <col min="2" max="2" width="24.21875" style="111" bestFit="1" customWidth="1"/>
    <col min="3" max="3" width="25.21875" style="111" bestFit="1" customWidth="1"/>
    <col min="4" max="4" width="13.5546875" style="111" bestFit="1" customWidth="1"/>
    <col min="5" max="5" width="20.6640625" style="111" bestFit="1" customWidth="1"/>
    <col min="6" max="6" width="8.88671875" style="111"/>
    <col min="7" max="7" width="15.109375" style="111" bestFit="1" customWidth="1"/>
    <col min="8" max="8" width="8.88671875" style="111"/>
    <col min="9" max="9" width="15.109375" style="111" bestFit="1" customWidth="1"/>
    <col min="10" max="16384" width="8.88671875" style="111"/>
  </cols>
  <sheetData>
    <row r="5" spans="2:9" ht="33" x14ac:dyDescent="0.55000000000000004">
      <c r="B5" s="79" t="s">
        <v>113</v>
      </c>
      <c r="D5" s="80"/>
      <c r="E5" s="95" t="s">
        <v>110</v>
      </c>
      <c r="F5" s="81"/>
      <c r="G5" s="96" t="s">
        <v>111</v>
      </c>
      <c r="H5" s="97"/>
      <c r="I5" s="98" t="s">
        <v>112</v>
      </c>
    </row>
    <row r="6" spans="2:9" ht="16.2" thickBot="1" x14ac:dyDescent="0.5">
      <c r="B6" s="82"/>
      <c r="E6" s="82"/>
      <c r="G6" s="82"/>
      <c r="H6" s="78"/>
      <c r="I6" s="82"/>
    </row>
    <row r="7" spans="2:9" ht="17.399999999999999" thickBot="1" x14ac:dyDescent="0.55000000000000004">
      <c r="B7" s="170" t="s">
        <v>116</v>
      </c>
      <c r="C7" s="169" t="s">
        <v>117</v>
      </c>
      <c r="E7" s="112" t="s">
        <v>115</v>
      </c>
      <c r="G7" s="83" t="s">
        <v>115</v>
      </c>
      <c r="H7" s="84"/>
      <c r="I7" s="83" t="s">
        <v>115</v>
      </c>
    </row>
    <row r="8" spans="2:9" ht="16.8" x14ac:dyDescent="0.5">
      <c r="B8" s="115" t="s">
        <v>27</v>
      </c>
      <c r="C8" s="118" t="s">
        <v>138</v>
      </c>
      <c r="E8" s="113">
        <f>'Questionnaire پرسشنامه'!B1*'راهنما '!$C$22/4</f>
        <v>6400000000</v>
      </c>
      <c r="G8" s="92">
        <v>0</v>
      </c>
      <c r="H8" s="85"/>
      <c r="I8" s="92">
        <v>0</v>
      </c>
    </row>
    <row r="9" spans="2:9" ht="16.8" x14ac:dyDescent="0.5">
      <c r="B9" s="116" t="s">
        <v>65</v>
      </c>
      <c r="C9" s="119" t="s">
        <v>138</v>
      </c>
      <c r="E9" s="113">
        <f>'Questionnaire پرسشنامه'!B21*'راهنما '!$C$22/4</f>
        <v>8000000000</v>
      </c>
      <c r="G9" s="92">
        <v>0</v>
      </c>
      <c r="H9" s="85"/>
      <c r="I9" s="92">
        <v>0</v>
      </c>
    </row>
    <row r="10" spans="2:9" ht="16.8" x14ac:dyDescent="0.5">
      <c r="B10" s="116" t="s">
        <v>74</v>
      </c>
      <c r="C10" s="119" t="s">
        <v>138</v>
      </c>
      <c r="E10" s="113">
        <f>'Questionnaire پرسشنامه'!B24*'راهنما '!$C$22/4</f>
        <v>9500000000</v>
      </c>
      <c r="G10" s="92">
        <v>0</v>
      </c>
      <c r="H10" s="85"/>
      <c r="I10" s="92">
        <v>0</v>
      </c>
    </row>
    <row r="11" spans="2:9" ht="16.8" x14ac:dyDescent="0.5">
      <c r="B11" s="116" t="s">
        <v>92</v>
      </c>
      <c r="C11" s="119" t="s">
        <v>138</v>
      </c>
      <c r="E11" s="113">
        <f>'Questionnaire پرسشنامه'!B33*'راهنما '!$C$22/4</f>
        <v>2666666666.6666665</v>
      </c>
      <c r="G11" s="92">
        <v>0</v>
      </c>
      <c r="H11" s="85"/>
      <c r="I11" s="92">
        <v>0</v>
      </c>
    </row>
    <row r="12" spans="2:9" ht="17.399999999999999" thickBot="1" x14ac:dyDescent="0.55000000000000004">
      <c r="B12" s="117" t="s">
        <v>95</v>
      </c>
      <c r="C12" s="120" t="s">
        <v>138</v>
      </c>
      <c r="E12" s="114">
        <f>'Questionnaire پرسشنامه'!B37*'راهنما '!$C$22/4</f>
        <v>9333333333.333334</v>
      </c>
      <c r="G12" s="110">
        <v>0</v>
      </c>
      <c r="H12" s="85"/>
      <c r="I12" s="110">
        <v>0</v>
      </c>
    </row>
    <row r="13" spans="2:9" ht="16.2" x14ac:dyDescent="0.5">
      <c r="B13" s="87"/>
      <c r="C13" s="86"/>
      <c r="E13" s="88"/>
      <c r="G13" s="88"/>
      <c r="H13" s="89"/>
      <c r="I13" s="88"/>
    </row>
    <row r="14" spans="2:9" ht="16.2" thickBot="1" x14ac:dyDescent="0.5">
      <c r="B14" s="82"/>
      <c r="C14" s="121"/>
      <c r="E14" s="77"/>
      <c r="G14" s="77"/>
      <c r="H14" s="78"/>
      <c r="I14" s="77"/>
    </row>
    <row r="15" spans="2:9" ht="19.2" thickBot="1" x14ac:dyDescent="0.6">
      <c r="B15" s="94" t="s">
        <v>114</v>
      </c>
      <c r="C15" s="122"/>
      <c r="D15" s="122"/>
      <c r="E15" s="93">
        <f>SUM(E8:E12)</f>
        <v>35900000000</v>
      </c>
      <c r="F15" s="90"/>
      <c r="G15" s="93">
        <f>SUM(G8:G12)</f>
        <v>0</v>
      </c>
      <c r="H15" s="91"/>
      <c r="I15" s="93">
        <f>SUM(I8:I12)</f>
        <v>0</v>
      </c>
    </row>
    <row r="120" spans="3:6" ht="15.6" x14ac:dyDescent="0.45">
      <c r="C120" s="121"/>
      <c r="D120" s="121" t="s">
        <v>110</v>
      </c>
      <c r="E120" s="121" t="s">
        <v>111</v>
      </c>
      <c r="F120" s="121" t="s">
        <v>112</v>
      </c>
    </row>
    <row r="121" spans="3:6" ht="16.8" x14ac:dyDescent="0.45">
      <c r="C121" s="123" t="s">
        <v>27</v>
      </c>
      <c r="D121" s="124">
        <v>14000000000</v>
      </c>
      <c r="E121" s="124">
        <v>180000</v>
      </c>
      <c r="F121" s="124">
        <v>410000</v>
      </c>
    </row>
    <row r="122" spans="3:6" ht="16.8" x14ac:dyDescent="0.45">
      <c r="C122" s="123" t="s">
        <v>65</v>
      </c>
      <c r="D122" s="124">
        <v>17500000000</v>
      </c>
      <c r="E122" s="124">
        <v>190000</v>
      </c>
      <c r="F122" s="124">
        <v>146000</v>
      </c>
    </row>
    <row r="123" spans="3:6" ht="16.8" x14ac:dyDescent="0.45">
      <c r="C123" s="123" t="s">
        <v>74</v>
      </c>
      <c r="D123" s="124">
        <v>5833333333.333333</v>
      </c>
      <c r="E123" s="124">
        <v>380000</v>
      </c>
      <c r="F123" s="124">
        <v>390000</v>
      </c>
    </row>
    <row r="124" spans="3:6" ht="16.8" x14ac:dyDescent="0.45">
      <c r="C124" s="123" t="s">
        <v>92</v>
      </c>
      <c r="D124" s="124">
        <v>20416666666.666668</v>
      </c>
      <c r="E124" s="124">
        <v>415000</v>
      </c>
      <c r="F124" s="124">
        <v>285600</v>
      </c>
    </row>
    <row r="125" spans="3:6" ht="16.8" x14ac:dyDescent="0.45">
      <c r="C125" s="123" t="s">
        <v>95</v>
      </c>
      <c r="D125" s="124">
        <v>8750000000</v>
      </c>
      <c r="E125" s="124">
        <v>175000</v>
      </c>
      <c r="F125" s="124">
        <v>246500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Sajjad Khazaei</vt:lpstr>
      <vt:lpstr>Description</vt:lpstr>
      <vt:lpstr>Calculation</vt:lpstr>
      <vt:lpstr>Questionnaire پرسشنامه</vt:lpstr>
      <vt:lpstr>راهنما </vt:lpstr>
      <vt:lpstr>ارزشگذاری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Nafas</dc:creator>
  <cp:lastModifiedBy>D!akov RePack</cp:lastModifiedBy>
  <dcterms:created xsi:type="dcterms:W3CDTF">2024-12-13T15:49:14Z</dcterms:created>
  <dcterms:modified xsi:type="dcterms:W3CDTF">2025-01-14T09:36:48Z</dcterms:modified>
</cp:coreProperties>
</file>